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917394AD-0A3D-441B-8BEC-7CA5D1A52E4A}" xr6:coauthVersionLast="47" xr6:coauthVersionMax="47" xr10:uidLastSave="{00000000-0000-0000-0000-000000000000}"/>
  <bookViews>
    <workbookView xWindow="5865" yWindow="1185" windowWidth="26925" windowHeight="18855" activeTab="1" xr2:uid="{00000000-000D-0000-FFFF-FFFF00000000}"/>
  </bookViews>
  <sheets>
    <sheet name="Readme" sheetId="1" r:id="rId1"/>
    <sheet name="List" sheetId="2" r:id="rId2"/>
    <sheet name="Powerpoint ready table" sheetId="7" r:id="rId3"/>
    <sheet name="Size Distribution" sheetId="3" r:id="rId4"/>
    <sheet name="Statistics" sheetId="6" r:id="rId5"/>
    <sheet name="Annual Number" sheetId="4" r:id="rId6"/>
    <sheet name="tentative, suggested &amp; rejected" sheetId="5" r:id="rId7"/>
  </sheets>
  <definedNames>
    <definedName name="_xlnm._FilterDatabase" localSheetId="1" hidden="1">List!$A$1:$Z$341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7" l="1"/>
  <c r="E1" i="7" s="1"/>
  <c r="F1" i="7" s="1"/>
  <c r="G1" i="7" s="1"/>
  <c r="H1" i="7" s="1"/>
  <c r="I1" i="7" s="1"/>
  <c r="J1" i="7" s="1"/>
  <c r="K1" i="7" s="1"/>
  <c r="L1" i="7" s="1"/>
  <c r="M1" i="7" s="1"/>
  <c r="N1" i="7" s="1"/>
  <c r="B339" i="2"/>
  <c r="B22" i="3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B7" i="3" l="1" a="1"/>
  <c r="B7" i="3" s="1"/>
  <c r="C90" i="4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<sst xmlns="http://schemas.openxmlformats.org/spreadsheetml/2006/main" count="2744" uniqueCount="1742">
  <si>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</si>
  <si>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</si>
  <si>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</si>
  <si>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</si>
  <si>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</si>
  <si>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</si>
  <si>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</si>
  <si>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</si>
  <si>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</si>
  <si>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</si>
  <si>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</si>
  <si>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</si>
  <si>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</si>
  <si>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</si>
  <si>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</si>
  <si>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</si>
  <si>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</si>
  <si>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</si>
  <si>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</si>
  <si>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</si>
  <si>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</si>
  <si>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</si>
  <si>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</si>
  <si>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</si>
  <si>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</si>
  <si>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</si>
  <si>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</si>
  <si>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</si>
  <si>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</si>
  <si>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</si>
  <si>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</si>
  <si>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</si>
  <si>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</si>
  <si>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</si>
  <si>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</si>
  <si>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</si>
  <si>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</si>
  <si>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</si>
  <si>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</si>
  <si>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</si>
  <si>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</si>
  <si>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</si>
  <si>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</si>
  <si>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</si>
  <si>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</si>
  <si>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</si>
  <si>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</si>
  <si>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</si>
  <si>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</si>
  <si>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</si>
  <si>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</si>
  <si>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</si>
  <si>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</si>
  <si>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</si>
  <si>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</si>
  <si>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</si>
  <si>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</si>
  <si>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</si>
  <si>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</si>
  <si>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</si>
  <si>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</si>
  <si>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</si>
  <si>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</si>
  <si>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</si>
  <si>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</si>
  <si>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</si>
  <si>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</si>
  <si>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</si>
  <si>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</si>
  <si>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</si>
  <si>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</si>
  <si>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</si>
  <si>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</si>
  <si>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</si>
  <si>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</si>
  <si>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</si>
  <si>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</si>
  <si>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</si>
  <si>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</si>
  <si>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</si>
  <si>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</si>
  <si>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</si>
  <si>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</si>
  <si>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</si>
  <si>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</si>
  <si>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</si>
  <si>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</si>
  <si>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</si>
  <si>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</si>
  <si>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</si>
  <si>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</si>
  <si>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</si>
  <si>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</si>
  <si>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</si>
  <si>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</si>
  <si>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</si>
  <si>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</si>
  <si>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</si>
  <si>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</si>
  <si>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</si>
  <si>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</si>
  <si>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</si>
  <si>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</si>
  <si>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</si>
  <si>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</si>
  <si>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</si>
  <si>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</si>
  <si>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</si>
  <si>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</si>
  <si>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</si>
  <si>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</si>
  <si>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</si>
  <si>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</si>
  <si>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</si>
  <si>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</si>
  <si>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</si>
  <si>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</si>
  <si>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</si>
  <si>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</si>
  <si>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</si>
  <si>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</si>
  <si>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</si>
  <si>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</si>
  <si>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</si>
  <si>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</si>
  <si>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</si>
  <si>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</si>
  <si>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</si>
  <si>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</si>
  <si>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</si>
  <si>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</si>
  <si>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</si>
  <si>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</si>
  <si>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</si>
  <si>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</si>
  <si>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</si>
  <si>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</si>
  <si>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</si>
  <si>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</si>
  <si>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</si>
  <si>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</si>
  <si>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</si>
  <si>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</si>
  <si>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</si>
  <si>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</si>
  <si>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</si>
  <si>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</si>
  <si>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</si>
  <si>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</si>
  <si>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</si>
  <si>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</si>
  <si>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</si>
  <si>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</si>
  <si>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</si>
  <si>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</si>
  <si>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</si>
  <si>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</si>
  <si>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</si>
  <si>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</si>
  <si>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</si>
  <si>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</si>
  <si>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</si>
  <si>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</si>
  <si>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</si>
  <si>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</si>
  <si>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</si>
  <si>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</si>
  <si>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</si>
  <si>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</si>
  <si>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</si>
  <si>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</si>
  <si>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</si>
  <si>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</si>
  <si>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</si>
  <si>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</si>
  <si>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</si>
  <si>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</si>
  <si>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</si>
  <si>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</si>
  <si>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</si>
  <si>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</si>
  <si>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</si>
  <si>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</si>
  <si>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</si>
  <si>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</si>
  <si>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</si>
  <si>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</si>
  <si>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</si>
  <si>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</si>
  <si>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</si>
  <si>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</si>
  <si>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</si>
  <si>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</si>
  <si>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</si>
  <si>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</si>
  <si>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</si>
  <si>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</si>
  <si>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</si>
  <si>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</si>
  <si>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</si>
  <si>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</si>
  <si>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</si>
  <si>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</si>
  <si>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</si>
  <si>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</si>
  <si>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</si>
  <si>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</si>
  <si>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</si>
  <si>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</si>
  <si>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</si>
  <si>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</si>
  <si>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</si>
  <si>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</si>
  <si>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</si>
  <si>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</si>
  <si>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</si>
  <si>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</si>
  <si>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</si>
  <si>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</si>
  <si>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</si>
  <si>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</si>
  <si>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</si>
  <si>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</si>
  <si>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</si>
  <si>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</si>
  <si>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</si>
  <si>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</si>
  <si>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</si>
  <si>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</si>
  <si>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</si>
  <si>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</si>
  <si>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</si>
  <si>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</si>
  <si>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</si>
  <si>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</si>
  <si>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</si>
  <si>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</si>
  <si>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</si>
  <si>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</si>
  <si>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</si>
  <si>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</si>
  <si>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</si>
  <si>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</si>
  <si>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</si>
  <si>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</si>
  <si>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</si>
  <si>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</si>
  <si>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</si>
  <si>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</si>
  <si>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</si>
  <si>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</si>
  <si>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</si>
  <si>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</si>
  <si>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</si>
  <si>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</si>
  <si>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</si>
  <si>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</si>
  <si>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</si>
  <si>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</si>
  <si>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</si>
  <si>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</si>
  <si>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</si>
  <si>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</si>
  <si>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</si>
  <si>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</si>
  <si>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</si>
  <si>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</si>
  <si>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</si>
  <si>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</si>
  <si>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</si>
  <si>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</si>
  <si>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</si>
  <si>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</si>
  <si>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</si>
  <si>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</si>
  <si>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</si>
  <si>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</si>
  <si>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</si>
  <si>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</si>
  <si>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</si>
  <si>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</si>
  <si>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</si>
  <si>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</si>
  <si>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</si>
  <si>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</si>
  <si>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</si>
  <si>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</si>
  <si>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</si>
  <si>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</si>
  <si>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</si>
  <si>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</si>
  <si>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</si>
  <si>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</si>
  <si>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</si>
  <si>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</si>
  <si>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</si>
  <si>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</si>
  <si>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</si>
  <si>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</si>
  <si>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</si>
  <si>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</si>
  <si>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</si>
  <si>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</si>
  <si>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</si>
  <si>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</si>
  <si>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</si>
  <si>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</si>
  <si>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</si>
  <si>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</si>
  <si>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</si>
  <si>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</si>
  <si>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</si>
  <si>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</si>
  <si>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</si>
  <si>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</si>
  <si>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</si>
  <si>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</si>
  <si>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</si>
  <si>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</si>
  <si>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</si>
  <si>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</si>
  <si>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</si>
  <si>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</si>
  <si>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</si>
  <si>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</si>
  <si>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</si>
  <si>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</si>
  <si>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</si>
  <si>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</si>
  <si>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</si>
  <si>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</si>
  <si>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</si>
  <si>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</si>
  <si>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</si>
  <si>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</si>
  <si>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</si>
  <si>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</si>
  <si>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</si>
  <si>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</si>
  <si>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</si>
  <si>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</si>
  <si>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</si>
  <si>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</si>
  <si>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</si>
  <si>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</si>
  <si>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</si>
  <si>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</si>
  <si>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</si>
  <si>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</si>
  <si>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</si>
  <si>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</si>
  <si>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</si>
  <si>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</si>
  <si>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</si>
  <si>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</si>
  <si>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</si>
  <si>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</si>
  <si>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</si>
  <si>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</si>
  <si>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</si>
  <si>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</si>
  <si>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</si>
  <si>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</si>
  <si>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</si>
  <si>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</si>
  <si>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</si>
  <si>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</si>
  <si>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</si>
  <si>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</si>
  <si>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</si>
  <si>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</si>
  <si>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</si>
  <si>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</si>
  <si>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</si>
  <si>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</si>
  <si>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</si>
  <si>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</si>
  <si>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</si>
  <si>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</si>
  <si>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</si>
  <si>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</si>
  <si>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</si>
  <si>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</si>
  <si>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</si>
  <si>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</si>
  <si>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</si>
  <si>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</si>
  <si>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</si>
  <si>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</si>
  <si>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</si>
  <si>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</si>
  <si>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</si>
  <si>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</si>
  <si>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</si>
  <si>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</si>
  <si>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</si>
  <si>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</si>
  <si>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</si>
  <si>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</si>
  <si>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</si>
  <si>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</si>
  <si>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</si>
  <si>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</si>
  <si>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</si>
  <si>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</si>
  <si>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</si>
  <si>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</si>
  <si>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</si>
  <si>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</si>
  <si>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</si>
  <si>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</si>
  <si>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</si>
  <si>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</si>
  <si>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</si>
  <si>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</si>
  <si>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</si>
  <si>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</si>
  <si>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</si>
  <si>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</si>
  <si>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</si>
  <si>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</si>
  <si>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</si>
  <si>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</si>
  <si>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</si>
  <si>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</si>
  <si>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</si>
  <si>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</si>
  <si>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</si>
  <si>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</si>
  <si>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</si>
  <si>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</si>
  <si>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</si>
  <si>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</si>
  <si>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</si>
  <si>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</si>
  <si>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</si>
  <si>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</si>
  <si>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</si>
  <si>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</si>
  <si>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</si>
  <si>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</si>
  <si>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</si>
  <si>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</si>
  <si>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</si>
  <si>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</si>
  <si>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</si>
  <si>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</si>
  <si>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</si>
  <si>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</si>
  <si>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</si>
  <si>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</si>
  <si>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</si>
  <si>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</si>
  <si>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</si>
  <si>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</si>
  <si>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</si>
  <si>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</si>
  <si>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</si>
  <si>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</si>
  <si>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</si>
  <si>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</si>
  <si>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</si>
  <si>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</si>
  <si>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</si>
  <si>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</si>
  <si>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</si>
  <si>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</si>
  <si>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</si>
  <si>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</si>
  <si>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</si>
  <si>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</si>
  <si>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</si>
  <si>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</si>
  <si>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</si>
  <si>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</si>
  <si>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</si>
  <si>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</si>
  <si>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</si>
  <si>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</si>
  <si>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</si>
  <si>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</si>
  <si>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</si>
  <si>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</si>
  <si>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</si>
  <si>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</si>
  <si>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</si>
  <si>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</si>
  <si>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</si>
  <si>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</si>
  <si>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</si>
  <si>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</si>
  <si>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</si>
  <si>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</si>
  <si>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</si>
  <si>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</si>
  <si>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</si>
  <si>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</si>
  <si>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</si>
  <si>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</si>
  <si>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</si>
  <si>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</si>
  <si>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</si>
  <si>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</si>
  <si>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</si>
  <si>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</si>
  <si>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</si>
  <si>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</si>
  <si>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</si>
  <si>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</si>
  <si>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</si>
  <si>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</si>
  <si>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</si>
  <si>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</si>
  <si>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</si>
  <si>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</si>
  <si>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</si>
  <si>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</si>
  <si>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</si>
  <si>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</si>
  <si>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</si>
  <si>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</si>
  <si>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</si>
  <si>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</si>
  <si>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</si>
  <si>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</si>
  <si>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</si>
  <si>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</si>
  <si>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</si>
  <si>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</si>
  <si>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</si>
  <si>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</si>
  <si>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</si>
  <si>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</si>
  <si>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</si>
  <si>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</si>
  <si>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</si>
  <si>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</si>
  <si>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</si>
  <si>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</si>
  <si>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</si>
  <si>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</si>
  <si>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</si>
  <si>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</si>
  <si>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</si>
  <si>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</si>
  <si>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</si>
  <si>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</si>
  <si>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</si>
  <si>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</si>
  <si>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</si>
  <si>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</si>
  <si>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</si>
  <si>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</si>
  <si>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</si>
  <si>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</si>
  <si>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</si>
  <si>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</si>
  <si>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</si>
  <si>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</si>
  <si>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</si>
  <si>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</si>
  <si>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</si>
  <si>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</si>
  <si>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</si>
  <si>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</si>
  <si>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</si>
  <si>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</si>
  <si>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</si>
  <si>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</si>
  <si>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</si>
  <si>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</si>
  <si>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</si>
  <si>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</si>
  <si>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</si>
  <si>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</si>
  <si>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</si>
  <si>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</si>
  <si>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</si>
  <si>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</si>
  <si>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</si>
  <si>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</si>
  <si>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</si>
  <si>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</si>
  <si>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</si>
  <si>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</si>
  <si>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</si>
  <si>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</si>
  <si>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</si>
  <si>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</si>
  <si>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</si>
  <si>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</si>
  <si>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</si>
  <si>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</si>
  <si>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</si>
  <si>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</si>
  <si>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</si>
  <si>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</si>
  <si>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</si>
  <si>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</si>
  <si>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</si>
  <si>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</si>
  <si>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</si>
  <si>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</si>
  <si>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</si>
  <si>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</si>
  <si>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</si>
  <si>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</si>
  <si>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</si>
  <si>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</si>
  <si>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</si>
  <si>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</si>
  <si>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</si>
  <si>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</si>
  <si>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</si>
  <si>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</si>
  <si>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</si>
  <si>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</si>
  <si>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</si>
  <si>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</si>
  <si>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</si>
  <si>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</si>
  <si>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</si>
  <si>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</si>
  <si>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</si>
  <si>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</si>
  <si>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</si>
  <si>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</si>
  <si>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</si>
  <si>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</si>
  <si>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</si>
  <si>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</si>
  <si>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</si>
  <si>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</si>
  <si>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</si>
  <si>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</si>
  <si>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</si>
  <si>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</si>
  <si>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</si>
  <si>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</si>
  <si>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</si>
  <si>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</si>
  <si>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</si>
  <si>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</si>
  <si>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</si>
  <si>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</si>
  <si>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</si>
  <si>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</si>
  <si>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</si>
  <si>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</si>
  <si>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</si>
  <si>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</si>
  <si>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</si>
  <si>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</si>
  <si>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</si>
  <si>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</si>
  <si>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</si>
  <si>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</si>
  <si>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</si>
  <si>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</si>
  <si>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</si>
  <si>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</si>
  <si>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</si>
  <si>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</si>
  <si>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</si>
  <si>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</si>
  <si>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</si>
  <si>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</si>
  <si>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</si>
  <si>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</si>
  <si>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</si>
  <si>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</si>
  <si>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</si>
  <si>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</si>
  <si>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</si>
  <si>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</si>
  <si>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</si>
  <si>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</si>
  <si>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</si>
  <si>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</si>
  <si>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</si>
  <si>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</si>
  <si>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</si>
  <si>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</si>
  <si>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</si>
  <si>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</si>
  <si>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</si>
  <si>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</si>
  <si>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</si>
  <si>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</si>
  <si>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</si>
  <si>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</si>
  <si>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</si>
  <si>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</si>
  <si>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</si>
  <si>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</si>
  <si>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</si>
  <si>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</si>
  <si>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</si>
  <si>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</si>
  <si>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</si>
  <si>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</si>
  <si>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</si>
  <si>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</si>
  <si>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</si>
  <si>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</si>
  <si>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</si>
  <si>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</si>
  <si>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</si>
  <si>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</si>
  <si>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</si>
  <si>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</si>
  <si>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</si>
  <si>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</si>
  <si>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</si>
  <si>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</si>
  <si>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</si>
  <si>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</si>
  <si>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</si>
  <si>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</si>
  <si>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</si>
  <si>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</si>
  <si>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</si>
  <si>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</si>
  <si>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</si>
  <si>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</si>
  <si>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</si>
  <si>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</si>
  <si>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</si>
  <si>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</si>
  <si>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</si>
  <si>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</si>
  <si>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</si>
  <si>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</si>
  <si>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</si>
  <si>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</si>
  <si>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</si>
  <si>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</si>
  <si>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</si>
  <si>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</si>
  <si>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</si>
  <si>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</si>
  <si>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</si>
  <si>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</si>
  <si>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</si>
  <si>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</si>
  <si>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</si>
  <si>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</si>
  <si>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</si>
  <si>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</si>
  <si>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</si>
  <si>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</si>
  <si>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</si>
  <si>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</si>
  <si>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</si>
  <si>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</si>
  <si>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</si>
  <si>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</si>
  <si>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</si>
  <si>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</si>
  <si>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</si>
  <si>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</si>
  <si>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</si>
  <si>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</si>
  <si>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</si>
  <si>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</si>
  <si>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</si>
  <si>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</si>
  <si>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</si>
  <si>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</si>
  <si>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</si>
  <si>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</si>
  <si>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</si>
  <si>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</si>
  <si>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</si>
  <si>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</si>
  <si>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</si>
  <si>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</si>
  <si>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</si>
  <si>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</si>
  <si>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</si>
  <si>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</si>
  <si>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</si>
  <si>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</si>
  <si>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</si>
  <si>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</si>
  <si>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</si>
  <si>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</si>
  <si>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</si>
  <si>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</si>
  <si>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</si>
  <si>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</si>
  <si>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</si>
  <si>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</si>
  <si>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</si>
  <si>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</si>
  <si>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</si>
  <si>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</si>
  <si>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</si>
  <si>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</si>
  <si>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</si>
  <si>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</si>
  <si>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</si>
  <si>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</si>
  <si>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</si>
  <si>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</si>
  <si>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</si>
  <si>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</si>
  <si>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</si>
  <si>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</si>
  <si>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</si>
  <si>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</si>
  <si>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</si>
  <si>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</si>
  <si>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</si>
  <si>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</si>
  <si>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</si>
  <si>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</si>
  <si>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</si>
  <si>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</si>
  <si>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</si>
  <si>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</si>
  <si>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</si>
  <si>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</si>
  <si>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</si>
  <si>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</si>
  <si>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</si>
  <si>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</si>
  <si>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</si>
  <si>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</si>
  <si>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</si>
  <si>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</si>
  <si>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</si>
  <si>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</si>
  <si>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</si>
  <si>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</si>
  <si>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</si>
  <si>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</si>
  <si>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</si>
  <si>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</si>
  <si>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</si>
  <si>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</si>
  <si>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</si>
  <si>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</si>
  <si>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</si>
  <si>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</si>
  <si>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</si>
  <si>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</si>
  <si>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</si>
  <si>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</si>
  <si>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</si>
  <si>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</si>
  <si>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</si>
  <si>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</si>
  <si>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</si>
  <si>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</si>
  <si>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</si>
  <si>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</si>
  <si>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</si>
  <si>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</si>
  <si>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</si>
  <si>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</si>
  <si>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</si>
  <si>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</si>
  <si>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</si>
  <si>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</si>
  <si>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</si>
  <si>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</si>
  <si>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</si>
  <si>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</si>
  <si>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</si>
  <si>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</si>
  <si>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</si>
  <si>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</si>
  <si>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</si>
  <si>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</si>
  <si>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</si>
  <si>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</si>
  <si>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</si>
  <si>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</si>
  <si>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</si>
  <si>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</si>
  <si>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</si>
  <si>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</si>
  <si>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</si>
  <si>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</si>
  <si>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</si>
  <si>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</si>
  <si>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</si>
  <si>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</si>
  <si>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</si>
  <si>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</si>
  <si>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</si>
  <si>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</si>
  <si>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</si>
  <si>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</si>
  <si>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</si>
  <si>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</si>
  <si>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</si>
  <si>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</si>
  <si>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</si>
  <si>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</si>
  <si>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</si>
  <si>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</si>
  <si>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</si>
  <si>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</si>
  <si>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</si>
  <si>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</si>
  <si>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</si>
  <si>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</si>
  <si>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</si>
  <si>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</si>
  <si>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</si>
  <si>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</si>
  <si>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</si>
  <si>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</si>
  <si>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</si>
  <si>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</si>
  <si>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</si>
  <si>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</si>
  <si>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</si>
  <si>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</si>
  <si>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</si>
  <si>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</si>
  <si>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</si>
  <si>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</si>
  <si>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</si>
  <si>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</si>
  <si>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</si>
  <si>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</si>
  <si>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</si>
  <si>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</si>
  <si>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</si>
  <si>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</si>
  <si>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</si>
  <si>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</si>
  <si>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</si>
  <si>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</si>
  <si>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</si>
  <si>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</si>
  <si>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</si>
  <si>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</si>
  <si>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</si>
  <si>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</si>
  <si>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</si>
  <si>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</si>
  <si>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</si>
  <si>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</si>
  <si>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</si>
  <si>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</si>
  <si>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</si>
  <si>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</si>
  <si>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</si>
  <si>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</si>
  <si>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</si>
  <si>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</si>
  <si>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</si>
  <si>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</si>
  <si>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</si>
  <si>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</si>
  <si>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</si>
  <si>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</si>
  <si>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</si>
  <si>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</si>
  <si>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</si>
  <si>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</si>
  <si>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</si>
  <si>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</si>
  <si>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</si>
  <si>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</si>
  <si>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</si>
  <si>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</si>
  <si>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</si>
  <si>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</si>
  <si>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</si>
  <si>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</si>
  <si>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</si>
  <si>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</si>
  <si>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</si>
  <si>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</si>
  <si>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</si>
  <si>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</si>
  <si>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</si>
  <si>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</si>
  <si>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</si>
  <si>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</si>
  <si>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</si>
  <si>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</si>
  <si>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</si>
  <si>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</si>
  <si>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</si>
  <si>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</si>
  <si>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</si>
  <si>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</si>
  <si>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</si>
  <si>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</si>
  <si>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</si>
  <si>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</si>
  <si>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</si>
  <si>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</si>
  <si>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</si>
  <si>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</si>
  <si>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</si>
  <si>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</si>
  <si>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</si>
  <si>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</si>
  <si>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</si>
  <si>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</si>
  <si>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</si>
  <si>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</si>
  <si>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</si>
  <si>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</si>
  <si>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</si>
  <si>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</si>
  <si>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</si>
  <si>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</si>
  <si>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</si>
  <si>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</si>
  <si>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</si>
  <si>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</si>
  <si>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</si>
  <si>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</si>
  <si>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</si>
  <si>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</si>
  <si>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</si>
  <si>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</si>
  <si>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</si>
  <si>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</si>
  <si>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</si>
  <si>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</si>
  <si>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</si>
  <si>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</si>
  <si>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</si>
  <si>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</si>
  <si>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</si>
  <si>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</si>
  <si>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</si>
  <si>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</si>
  <si>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</si>
  <si>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</si>
  <si>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</si>
  <si>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</si>
  <si>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</si>
  <si>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</si>
  <si>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</si>
  <si>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</si>
  <si>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</si>
  <si>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</si>
  <si>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</si>
  <si>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</si>
  <si>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</si>
  <si>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</si>
  <si>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</si>
  <si>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</si>
  <si>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</si>
  <si>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</si>
  <si>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</si>
  <si>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</si>
  <si>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</si>
  <si>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</si>
  <si>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</si>
  <si>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</si>
  <si>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</si>
  <si>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</si>
  <si>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</si>
  <si>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</si>
  <si>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</si>
  <si>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</si>
  <si>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</si>
  <si>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</si>
  <si>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</si>
  <si>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</si>
  <si>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</si>
  <si>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</si>
  <si>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</si>
  <si>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</si>
  <si>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</si>
  <si>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</si>
  <si>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</si>
  <si>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</si>
  <si>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</si>
  <si>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</si>
  <si>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</si>
  <si>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</si>
  <si>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</si>
  <si>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</si>
  <si>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</si>
  <si>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</si>
  <si>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</si>
  <si>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</si>
  <si>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</si>
  <si>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</si>
  <si>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</si>
  <si>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</si>
  <si>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</si>
  <si>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</si>
  <si>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</si>
  <si>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</si>
  <si>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</si>
  <si>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</si>
  <si>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</si>
  <si>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</si>
  <si>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</si>
  <si>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</si>
  <si>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</si>
  <si>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</si>
  <si>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</si>
  <si>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</si>
  <si>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</si>
  <si>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</si>
  <si>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</si>
  <si>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</si>
  <si>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</si>
  <si>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</si>
  <si>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</si>
  <si>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</si>
  <si>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</si>
  <si>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</si>
  <si>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</si>
  <si>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</si>
  <si>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</si>
  <si>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</si>
  <si>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</si>
  <si>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</si>
  <si>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</si>
  <si>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</si>
  <si>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</si>
  <si>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</si>
  <si>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</si>
  <si>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</si>
  <si>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</si>
  <si>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</si>
  <si>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</si>
  <si>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</si>
  <si>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</si>
  <si>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</si>
  <si>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</si>
  <si>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</si>
  <si>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</si>
  <si>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</si>
  <si>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</si>
  <si>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</si>
  <si>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</si>
  <si>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</si>
  <si>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</si>
  <si>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</si>
  <si>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</si>
  <si>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</si>
  <si>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</si>
  <si>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</si>
  <si>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</si>
  <si>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</si>
  <si>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</si>
  <si>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</si>
  <si>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</si>
  <si>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</si>
  <si>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</si>
  <si>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</si>
  <si>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</si>
  <si>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</si>
  <si>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</si>
  <si>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</si>
  <si>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</si>
  <si>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</si>
  <si>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</si>
  <si>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</si>
  <si>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</si>
  <si>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</si>
  <si>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</si>
  <si>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</si>
  <si>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</si>
  <si>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</si>
  <si>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</si>
  <si>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</si>
  <si>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</si>
  <si>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</si>
  <si>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</si>
  <si>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</si>
  <si>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</si>
  <si>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</si>
  <si>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</si>
  <si>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</si>
  <si>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</si>
  <si>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</si>
  <si>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</si>
  <si>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</si>
  <si>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</si>
  <si>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</si>
  <si>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</si>
  <si>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</si>
  <si>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</si>
  <si>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</si>
  <si>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</si>
  <si>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</si>
  <si>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</si>
  <si>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</si>
  <si>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</si>
  <si>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</si>
  <si>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</si>
  <si>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</si>
  <si>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</si>
  <si>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</si>
  <si>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</si>
  <si>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</si>
  <si>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</si>
  <si>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</si>
  <si>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</si>
  <si>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</si>
  <si>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</si>
  <si>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</si>
  <si>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</si>
  <si>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</si>
  <si>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</si>
  <si>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</si>
  <si>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</si>
  <si>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</si>
  <si>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</si>
  <si>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</si>
  <si>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</si>
  <si>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</si>
  <si>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</si>
  <si>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</si>
  <si>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</si>
  <si>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</si>
  <si>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</si>
  <si>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</si>
  <si>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</si>
  <si>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</si>
  <si>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</si>
  <si>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</si>
  <si>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</si>
  <si>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</si>
  <si>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</si>
  <si>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</si>
  <si>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</si>
  <si>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</si>
  <si>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</si>
  <si>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</si>
  <si>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</si>
  <si>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</si>
  <si>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</si>
  <si>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</si>
  <si>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</si>
  <si>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</si>
  <si>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</si>
  <si>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</si>
  <si>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</si>
  <si>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</si>
  <si>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</si>
  <si>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</si>
  <si>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</si>
  <si>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</si>
  <si>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</si>
  <si>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</si>
  <si>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</si>
  <si>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</si>
  <si>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</si>
  <si>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</si>
  <si>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</si>
  <si>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</si>
  <si>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</si>
  <si>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</si>
  <si>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</si>
  <si>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</si>
  <si>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</si>
  <si>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</si>
  <si>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</si>
  <si>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</si>
  <si>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</si>
  <si>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</si>
  <si>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</si>
  <si>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</si>
  <si>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</si>
  <si>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</si>
  <si>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</si>
  <si>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</si>
  <si>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</si>
  <si>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</si>
  <si>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</si>
  <si>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</si>
  <si>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</si>
  <si>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</si>
  <si>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</si>
  <si>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</si>
  <si>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</si>
  <si>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</si>
  <si>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</si>
  <si>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</si>
  <si>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</si>
  <si>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</si>
  <si>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</si>
  <si>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</si>
  <si>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</si>
  <si>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</si>
  <si>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</si>
  <si>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</si>
  <si>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</si>
  <si>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</si>
  <si>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</si>
  <si>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</si>
  <si>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</si>
  <si>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</si>
  <si>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</si>
  <si>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</si>
  <si>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</si>
  <si>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</si>
  <si>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</si>
  <si>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</si>
  <si>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</si>
  <si>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</si>
  <si>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</si>
  <si>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</si>
  <si>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</si>
  <si>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</si>
  <si>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</si>
  <si>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</si>
  <si>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</si>
  <si>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</si>
  <si>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</si>
  <si>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</si>
  <si>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</si>
  <si>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</si>
  <si>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</si>
  <si>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</si>
  <si>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</si>
  <si>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</si>
  <si>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</si>
  <si>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</si>
  <si>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</si>
  <si>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</si>
  <si>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</si>
  <si>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</si>
  <si>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</si>
  <si>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</si>
  <si>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</si>
  <si>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</si>
  <si>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</si>
  <si>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</si>
  <si>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</si>
  <si>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</si>
  <si>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</si>
  <si>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</si>
  <si>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</si>
  <si>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</si>
  <si>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</si>
  <si>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</si>
  <si>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</si>
  <si>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</si>
  <si>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</si>
  <si>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</si>
  <si>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</si>
  <si>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</si>
  <si>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</si>
  <si>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</si>
  <si>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</si>
  <si>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</si>
  <si>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</si>
  <si>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</si>
  <si>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</si>
  <si>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</si>
  <si>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</si>
  <si>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</si>
  <si>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</si>
  <si>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</si>
  <si>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</si>
  <si>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</si>
  <si>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</si>
  <si>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</si>
  <si>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</si>
  <si>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</si>
  <si>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</si>
  <si>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</si>
  <si>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</si>
  <si>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</si>
  <si>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</si>
  <si>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</si>
  <si>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</si>
  <si>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</si>
  <si>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</si>
  <si>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</si>
  <si>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</si>
  <si>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</si>
  <si>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</si>
  <si>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</si>
  <si>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</si>
  <si>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</si>
  <si>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</si>
  <si>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</si>
  <si>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</si>
  <si>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</si>
  <si>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</si>
  <si>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</si>
  <si>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</si>
  <si>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</si>
  <si>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</si>
  <si>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</si>
  <si>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</si>
  <si>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</si>
  <si>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</si>
  <si>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</si>
  <si>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</si>
  <si>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</si>
  <si>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</si>
  <si>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</si>
  <si>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</si>
  <si>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</si>
  <si>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</si>
  <si>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</si>
  <si>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</si>
  <si>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</si>
  <si>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</si>
  <si>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</si>
  <si>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</si>
  <si>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</si>
  <si>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</si>
  <si>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</si>
  <si>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</si>
  <si>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</si>
  <si>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</si>
  <si>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</si>
  <si>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</si>
  <si>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</si>
  <si>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</si>
  <si>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</si>
  <si>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</si>
  <si>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</si>
  <si>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</si>
  <si>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</si>
  <si>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</si>
  <si>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</si>
  <si>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</si>
  <si>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</si>
  <si>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</si>
  <si>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</si>
  <si>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</si>
  <si>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</si>
  <si>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</si>
  <si>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</si>
  <si>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</si>
  <si>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</si>
  <si>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</si>
  <si>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</si>
  <si>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</si>
  <si>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</si>
  <si>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</si>
  <si>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</si>
  <si>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</si>
  <si>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</si>
  <si>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</si>
  <si>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</si>
  <si>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</si>
  <si>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</si>
  <si>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</si>
  <si>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</si>
  <si>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</si>
  <si>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</si>
  <si>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</si>
  <si>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</si>
  <si>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</si>
  <si>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</si>
  <si>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</si>
  <si>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</si>
  <si>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</si>
  <si>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</si>
  <si>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</si>
  <si>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</si>
  <si>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</si>
  <si>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</si>
  <si>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</si>
  <si>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</si>
  <si>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</si>
  <si>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</si>
  <si>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</si>
  <si>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</si>
  <si>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</si>
  <si>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</si>
  <si>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</si>
  <si>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</si>
  <si>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</si>
  <si>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</si>
  <si>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</si>
  <si>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</si>
  <si>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</si>
  <si>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</si>
  <si>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</si>
  <si>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</si>
  <si>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</si>
  <si>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</si>
  <si>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</si>
  <si>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</si>
  <si>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</si>
  <si>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</si>
  <si>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</si>
  <si>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</si>
  <si>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</si>
  <si>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</si>
  <si>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</si>
  <si>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</si>
  <si>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</si>
  <si>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</si>
  <si>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</si>
  <si>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</si>
  <si>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</si>
  <si>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</si>
  <si>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</si>
  <si>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</si>
  <si>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</si>
  <si>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</si>
  <si>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</si>
  <si>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</si>
  <si>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</si>
  <si>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</si>
  <si>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</si>
  <si>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</si>
  <si>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</si>
  <si>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</si>
  <si>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</si>
  <si>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</si>
  <si>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</si>
  <si>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</si>
  <si>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</si>
  <si>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</si>
  <si>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</si>
  <si>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</si>
  <si>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</si>
  <si>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</si>
  <si>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</si>
  <si>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</si>
  <si>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</si>
  <si>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</si>
  <si>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</si>
  <si>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</si>
  <si>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</si>
  <si>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</si>
  <si>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</si>
  <si>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</si>
  <si>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</si>
  <si>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</si>
  <si>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</si>
  <si>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</si>
  <si>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</si>
  <si>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</si>
  <si>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</si>
  <si>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</si>
  <si>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</si>
  <si>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</si>
  <si>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</si>
  <si>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</si>
  <si>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</si>
  <si>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</si>
  <si>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</si>
  <si>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</si>
  <si>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</si>
  <si>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</si>
  <si>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</si>
  <si>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</si>
  <si>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</si>
  <si>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</si>
  <si>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</si>
  <si>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</si>
  <si>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</si>
  <si>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</si>
  <si>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</si>
  <si>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</si>
  <si>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</si>
  <si>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</si>
  <si>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</si>
  <si>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</si>
  <si>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</si>
  <si>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</si>
  <si>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</si>
  <si>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</si>
  <si>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</si>
  <si>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</si>
  <si>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</si>
  <si>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</si>
  <si>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</si>
  <si>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</si>
  <si>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</si>
  <si>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</si>
  <si>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</si>
  <si>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</si>
  <si>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</si>
  <si>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</si>
  <si>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</si>
  <si>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</si>
  <si>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</si>
  <si>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</si>
  <si>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</si>
  <si>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</si>
  <si>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</si>
  <si>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</si>
  <si>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</si>
  <si>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</si>
  <si>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</si>
  <si>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</si>
  <si>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</si>
  <si>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</si>
  <si>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</si>
  <si>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</si>
  <si>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</si>
  <si>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</si>
  <si>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</si>
  <si>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</si>
  <si>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</si>
  <si>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</si>
  <si>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</si>
  <si>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</si>
  <si>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</si>
  <si>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</si>
  <si>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</si>
  <si>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</si>
  <si>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</si>
  <si>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</si>
  <si>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</si>
  <si>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</si>
  <si>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</si>
  <si>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</si>
  <si>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</si>
  <si>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</si>
  <si>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</si>
  <si>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</si>
  <si>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</si>
  <si>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</si>
  <si>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</si>
  <si>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</si>
  <si>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</si>
  <si>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</si>
  <si>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</si>
  <si>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</si>
  <si>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</si>
  <si>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</si>
  <si>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</si>
  <si>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</si>
  <si>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</si>
  <si>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</si>
  <si>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</si>
  <si>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</si>
  <si>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</si>
  <si>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</si>
  <si>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</si>
  <si>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</si>
  <si>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</si>
  <si>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</si>
  <si>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</si>
  <si>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</si>
  <si>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</si>
  <si>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</si>
  <si>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</si>
  <si>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</si>
  <si>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</si>
  <si>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</si>
  <si>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</si>
  <si>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</si>
  <si>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</si>
  <si>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</si>
  <si>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</si>
  <si>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</si>
  <si>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</si>
  <si>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</si>
  <si>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</si>
  <si>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</si>
  <si>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</si>
  <si>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</si>
  <si>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</si>
  <si>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</si>
  <si>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</si>
  <si>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</si>
  <si>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</si>
  <si>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</si>
  <si>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</si>
  <si>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</si>
  <si>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</si>
  <si>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</si>
  <si>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</si>
  <si>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</si>
  <si>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</si>
  <si>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</si>
  <si>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</si>
  <si>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</si>
  <si>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</si>
  <si>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</si>
  <si>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</si>
  <si>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</si>
  <si>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</si>
  <si>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</si>
  <si>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</si>
  <si>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</si>
  <si>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</si>
  <si>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</si>
  <si>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</si>
  <si>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</si>
  <si>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</si>
  <si>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</si>
  <si>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</si>
  <si>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</si>
  <si>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</si>
  <si>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</si>
  <si>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</si>
  <si>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</si>
  <si>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</si>
  <si>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</si>
  <si>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</si>
  <si>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</si>
  <si>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</si>
  <si>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</si>
  <si>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</si>
  <si>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</si>
  <si>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</si>
  <si>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</si>
  <si>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</si>
  <si>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</si>
  <si>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</si>
  <si>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</si>
  <si>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</si>
  <si>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</si>
  <si>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</si>
  <si>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</si>
  <si>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</si>
  <si>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</si>
  <si>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</si>
  <si>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</si>
  <si>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</si>
  <si>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</si>
  <si>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</si>
  <si>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</si>
  <si>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</si>
  <si>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C24H11CN</t>
    <phoneticPr fontId="29"/>
  </si>
  <si>
    <t>cyanocoronene</t>
    <phoneticPr fontId="29"/>
  </si>
  <si>
    <t>Adding 7-ring polycyclic aromatic hydrocarbon (PAH) cyanocoronene (C24H11CN)</t>
    <phoneticPr fontId="29"/>
  </si>
  <si>
    <t>https://ui.adsabs.harvard.edu/abs/2025ApJ...984L..36W</t>
    <phoneticPr fontId="29"/>
  </si>
  <si>
    <t>ApJ 984, L36 (2025)</t>
    <phoneticPr fontId="29"/>
  </si>
  <si>
    <t>https://ui.adsabs.harvard.edu/abs/2025A%26A...698L..24C</t>
  </si>
  <si>
    <t>A&amp;A, 698, L24 (2025)</t>
  </si>
  <si>
    <t>propenethial</t>
  </si>
  <si>
    <t>CH2CHCHS</t>
  </si>
  <si>
    <t>Adding propenethial (CH2CHCHS)</t>
  </si>
  <si>
    <t>&gt;13</t>
  </si>
  <si>
    <r>
      <t>NC</t>
    </r>
    <r>
      <rPr>
        <sz val="10"/>
        <rFont val="Arial"/>
        <family val="2"/>
      </rPr>
      <t>CHCHCN</t>
    </r>
  </si>
  <si>
    <t>ClH+</t>
  </si>
  <si>
    <t>c-C5H</t>
  </si>
  <si>
    <t>Correction of statuses of Propylene Oxide and c-C5H, and adding Powerpoint ready table</t>
  </si>
  <si>
    <t>This table is free to use in your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</si>
</sst>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E+00"/>
  </numFmts>
  <fonts count="50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Calibri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Calibri"/>
      <family val="3"/>
      <charset val="128"/>
      <scheme val="minor"/>
    </font>
    <font>
      <sz val="10"/>
      <color indexed="8"/>
      <name val="Calibri"/>
      <family val="3"/>
      <charset val="128"/>
      <scheme val="minor"/>
    </font>
    <font>
      <sz val="10"/>
      <name val="游ゴシック"/>
      <family val="2"/>
      <charset val="128"/>
    </font>
    <font>
      <sz val="10"/>
      <name val="Arial"/>
      <family val="2"/>
      <charset val="128"/>
    </font>
    <font>
      <sz val="10"/>
      <color rgb="FFEE0000"/>
      <name val="Arial"/>
      <family val="2"/>
      <charset val="128"/>
    </font>
    <font>
      <sz val="10"/>
      <color rgb="FFEE0000"/>
      <name val="Arial"/>
      <family val="2"/>
    </font>
    <font>
      <sz val="10"/>
      <color rgb="FF0000FF"/>
      <name val="Arial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14" fontId="3" fillId="0" borderId="11" xfId="0" applyNumberFormat="1" applyFont="1" applyBorder="1" applyAlignment="1"/>
    <xf numFmtId="14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64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64" fontId="5" fillId="0" borderId="0" xfId="44" applyNumberFormat="1" applyFont="1" applyAlignment="1">
      <alignment horizontal="right" vertical="center"/>
    </xf>
    <xf numFmtId="164" fontId="5" fillId="0" borderId="0" xfId="44" applyNumberFormat="1" applyFont="1" applyAlignment="1">
      <alignment horizontal="left" vertical="center"/>
    </xf>
    <xf numFmtId="164" fontId="4" fillId="0" borderId="0" xfId="0" applyNumberFormat="1" applyFont="1">
      <alignment vertical="center"/>
    </xf>
    <xf numFmtId="164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65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65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64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  <xf numFmtId="0" fontId="5" fillId="41" borderId="0" xfId="0" applyFont="1" applyFill="1">
      <alignment vertical="center"/>
    </xf>
    <xf numFmtId="0" fontId="46" fillId="0" borderId="0" xfId="0" applyFont="1" applyAlignment="1">
      <alignment horizontal="center"/>
    </xf>
    <xf numFmtId="0" fontId="46" fillId="0" borderId="0" xfId="28" applyFont="1" applyFill="1" applyAlignment="1" applyProtection="1">
      <alignment horizontal="center"/>
    </xf>
    <xf numFmtId="0" fontId="46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top"/>
    </xf>
    <xf numFmtId="0" fontId="19" fillId="44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47" borderId="0" xfId="0" applyFont="1" applyFill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FF"/>
      <color rgb="FFFF99CC"/>
      <color rgb="FF99CCFF"/>
      <color rgb="FFCCFFFF"/>
      <color rgb="FF33CCFF"/>
      <color rgb="FF00CCFF"/>
      <color rgb="FF66FFFF"/>
      <color rgb="FF00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37</c:v>
                </c:pt>
                <c:pt idx="5">
                  <c:v>26</c:v>
                </c:pt>
                <c:pt idx="6">
                  <c:v>25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415" Type="http://schemas.openxmlformats.org/officeDocument/2006/relationships/hyperlink" Target="https://ui.adsabs.harvard.edu/abs/2025A%26A...698L..24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hyperlink" Target="https://ui.adsabs.harvard.edu/abs/2025ApJ...984L..36W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416" Type="http://schemas.openxmlformats.org/officeDocument/2006/relationships/printerSettings" Target="../printerSettings/printerSettings2.bin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137"/>
  <sheetViews>
    <sheetView topLeftCell="A16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45879</v>
      </c>
      <c r="B34" s="5" t="s">
        <v>1740</v>
      </c>
      <c r="G34" s="2"/>
    </row>
    <row r="35" spans="1:7">
      <c r="A35" s="68">
        <v>45838</v>
      </c>
      <c r="B35" s="5" t="s">
        <v>1735</v>
      </c>
      <c r="G35" s="2"/>
    </row>
    <row r="36" spans="1:7">
      <c r="A36" s="68">
        <v>45755</v>
      </c>
      <c r="B36" s="5" t="s">
        <v>1728</v>
      </c>
      <c r="G36" s="2"/>
    </row>
    <row r="37" spans="1:7">
      <c r="A37" s="68">
        <v>45754</v>
      </c>
      <c r="B37" s="5" t="s">
        <v>1722</v>
      </c>
      <c r="G37" s="2"/>
    </row>
    <row r="38" spans="1:7">
      <c r="A38" s="68">
        <v>45739</v>
      </c>
      <c r="B38" s="5" t="s">
        <v>1719</v>
      </c>
      <c r="G38" s="2"/>
    </row>
    <row r="39" spans="1:7">
      <c r="A39" s="68">
        <v>45691</v>
      </c>
      <c r="B39" s="5" t="s">
        <v>1712</v>
      </c>
      <c r="G39" s="2"/>
    </row>
    <row r="40" spans="1:7">
      <c r="A40" s="68">
        <v>45615</v>
      </c>
      <c r="B40" s="5" t="s">
        <v>1699</v>
      </c>
      <c r="G40" s="2"/>
    </row>
    <row r="41" spans="1:7">
      <c r="A41" s="68">
        <v>45607</v>
      </c>
      <c r="B41" s="5" t="s">
        <v>1688</v>
      </c>
      <c r="G41" s="2"/>
    </row>
    <row r="42" spans="1:7">
      <c r="A42" s="68">
        <v>45601</v>
      </c>
      <c r="B42" s="5" t="s">
        <v>1679</v>
      </c>
      <c r="G42" s="2"/>
    </row>
    <row r="43" spans="1:7">
      <c r="A43" s="68">
        <v>45532</v>
      </c>
      <c r="B43" s="5" t="s">
        <v>1669</v>
      </c>
      <c r="G43" s="2"/>
    </row>
    <row r="44" spans="1:7">
      <c r="A44" s="68">
        <v>45511</v>
      </c>
      <c r="B44" s="5" t="s">
        <v>1651</v>
      </c>
      <c r="G44" s="2"/>
    </row>
    <row r="45" spans="1:7">
      <c r="A45" s="68">
        <v>45506</v>
      </c>
      <c r="B45" s="5" t="s">
        <v>1647</v>
      </c>
      <c r="G45" s="2"/>
    </row>
    <row r="46" spans="1:7">
      <c r="A46" s="68">
        <v>45478</v>
      </c>
      <c r="B46" s="5" t="s">
        <v>1644</v>
      </c>
      <c r="G46" s="2"/>
    </row>
    <row r="47" spans="1:7">
      <c r="A47" s="68">
        <v>45473</v>
      </c>
      <c r="B47" s="5" t="s">
        <v>1635</v>
      </c>
      <c r="G47" s="2"/>
    </row>
    <row r="48" spans="1:7">
      <c r="A48" s="68">
        <v>45454</v>
      </c>
      <c r="B48" s="5" t="s">
        <v>1625</v>
      </c>
      <c r="G48" s="2"/>
    </row>
    <row r="49" spans="1:7">
      <c r="A49" s="68">
        <v>45454</v>
      </c>
      <c r="B49" s="5" t="s">
        <v>1624</v>
      </c>
      <c r="G49" s="2"/>
    </row>
    <row r="50" spans="1:7">
      <c r="A50" s="68">
        <v>45449</v>
      </c>
      <c r="B50" s="5" t="s">
        <v>1619</v>
      </c>
      <c r="G50" s="2"/>
    </row>
    <row r="51" spans="1:7">
      <c r="A51" s="68">
        <v>45443</v>
      </c>
      <c r="B51" s="5" t="s">
        <v>1608</v>
      </c>
      <c r="G51" s="2"/>
    </row>
    <row r="52" spans="1:7">
      <c r="A52" s="68">
        <v>45443</v>
      </c>
      <c r="B52" s="5" t="s">
        <v>1607</v>
      </c>
      <c r="G52" s="2"/>
    </row>
    <row r="53" spans="1:7">
      <c r="A53" s="68">
        <v>45439</v>
      </c>
      <c r="B53" s="5" t="s">
        <v>1599</v>
      </c>
      <c r="G53" s="2"/>
    </row>
    <row r="54" spans="1:7">
      <c r="A54" s="68">
        <v>45420</v>
      </c>
      <c r="B54" s="5" t="s">
        <v>1594</v>
      </c>
      <c r="G54" s="2"/>
    </row>
    <row r="55" spans="1:7">
      <c r="A55" s="68">
        <v>45411</v>
      </c>
      <c r="B55" s="5" t="s">
        <v>1591</v>
      </c>
      <c r="G55" s="2"/>
    </row>
    <row r="56" spans="1:7">
      <c r="A56" s="68">
        <v>45406</v>
      </c>
      <c r="B56" s="5" t="s">
        <v>1585</v>
      </c>
      <c r="G56" s="2"/>
    </row>
    <row r="57" spans="1:7">
      <c r="A57" s="164">
        <v>45384</v>
      </c>
      <c r="B57" s="7" t="s">
        <v>1580</v>
      </c>
      <c r="G57" s="2"/>
    </row>
    <row r="58" spans="1:7">
      <c r="A58" s="164">
        <v>45379</v>
      </c>
      <c r="B58" s="7" t="s">
        <v>1574</v>
      </c>
      <c r="G58" s="2"/>
    </row>
    <row r="59" spans="1:7">
      <c r="A59" s="164">
        <v>45376</v>
      </c>
      <c r="B59" s="7" t="s">
        <v>1572</v>
      </c>
      <c r="G59" s="2"/>
    </row>
    <row r="60" spans="1:7">
      <c r="A60" s="164">
        <v>45355</v>
      </c>
      <c r="B60" s="7" t="s">
        <v>1556</v>
      </c>
      <c r="C60" s="7"/>
      <c r="D60" s="7"/>
      <c r="E60" s="7"/>
      <c r="F60" s="7"/>
    </row>
    <row r="61" spans="1:7">
      <c r="A61" s="68">
        <v>45253</v>
      </c>
      <c r="B61" s="5" t="s">
        <v>1544</v>
      </c>
      <c r="G61" s="2"/>
    </row>
    <row r="62" spans="1:7">
      <c r="A62" s="68">
        <v>45245</v>
      </c>
      <c r="B62" s="5" t="s">
        <v>1540</v>
      </c>
      <c r="G62" s="2"/>
    </row>
    <row r="63" spans="1:7">
      <c r="A63" s="68">
        <v>45237</v>
      </c>
      <c r="B63" s="5" t="s">
        <v>1531</v>
      </c>
      <c r="G63" s="2"/>
    </row>
    <row r="64" spans="1:7">
      <c r="A64" s="68">
        <v>45208</v>
      </c>
      <c r="B64" s="5" t="s">
        <v>1517</v>
      </c>
      <c r="G64" s="2"/>
    </row>
    <row r="65" spans="1:7">
      <c r="A65" s="68">
        <v>45205</v>
      </c>
      <c r="B65" s="5" t="s">
        <v>1511</v>
      </c>
      <c r="G65" s="2"/>
    </row>
    <row r="66" spans="1:7">
      <c r="A66" s="68">
        <v>45194</v>
      </c>
      <c r="B66" s="5" t="s">
        <v>1501</v>
      </c>
      <c r="G66" s="2"/>
    </row>
    <row r="67" spans="1:7">
      <c r="A67" s="68">
        <v>45175</v>
      </c>
      <c r="B67" s="5" t="s">
        <v>1500</v>
      </c>
      <c r="G67" s="2"/>
    </row>
    <row r="68" spans="1:7">
      <c r="A68" s="68">
        <v>45167</v>
      </c>
      <c r="B68" s="5" t="s">
        <v>1494</v>
      </c>
      <c r="G68" s="2"/>
    </row>
    <row r="69" spans="1:7">
      <c r="A69" s="68">
        <v>45102</v>
      </c>
      <c r="B69" s="5" t="s">
        <v>1479</v>
      </c>
      <c r="G69" s="2"/>
    </row>
    <row r="70" spans="1:7">
      <c r="A70" s="68">
        <v>45071</v>
      </c>
      <c r="B70" s="5" t="s">
        <v>1467</v>
      </c>
      <c r="G70" s="2"/>
    </row>
    <row r="71" spans="1:7">
      <c r="A71" s="68">
        <v>45050</v>
      </c>
      <c r="B71" s="5" t="s">
        <v>1461</v>
      </c>
      <c r="G71" s="2"/>
    </row>
    <row r="72" spans="1:7">
      <c r="A72" s="68">
        <v>45012</v>
      </c>
      <c r="B72" s="5" t="s">
        <v>1429</v>
      </c>
      <c r="G72" s="2"/>
    </row>
    <row r="73" spans="1:7">
      <c r="A73" s="68">
        <v>44991</v>
      </c>
      <c r="B73" s="5" t="s">
        <v>1424</v>
      </c>
      <c r="G73" s="2"/>
    </row>
    <row r="74" spans="1:7">
      <c r="A74" s="68">
        <v>44987</v>
      </c>
      <c r="B74" s="5" t="s">
        <v>1419</v>
      </c>
      <c r="G74" s="2"/>
    </row>
    <row r="75" spans="1:7">
      <c r="A75" s="68">
        <v>44963</v>
      </c>
      <c r="B75" s="5" t="s">
        <v>1415</v>
      </c>
      <c r="G75" s="2"/>
    </row>
    <row r="76" spans="1:7">
      <c r="A76" s="68">
        <v>44904</v>
      </c>
      <c r="B76" s="5" t="s">
        <v>1406</v>
      </c>
      <c r="G76" s="2"/>
    </row>
    <row r="77" spans="1:7">
      <c r="A77" s="68">
        <v>44895</v>
      </c>
      <c r="B77" s="5" t="s">
        <v>1512</v>
      </c>
      <c r="G77" s="2"/>
    </row>
    <row r="78" spans="1:7">
      <c r="A78" s="68">
        <v>44865</v>
      </c>
      <c r="B78" s="5" t="s">
        <v>1381</v>
      </c>
      <c r="G78" s="2"/>
    </row>
    <row r="79" spans="1:7">
      <c r="A79" s="68">
        <v>44840</v>
      </c>
      <c r="B79" s="5" t="s">
        <v>1376</v>
      </c>
      <c r="G79" s="2"/>
    </row>
    <row r="80" spans="1:7">
      <c r="A80" s="68">
        <v>44839</v>
      </c>
      <c r="B80" s="5" t="s">
        <v>1361</v>
      </c>
      <c r="G80" s="2"/>
    </row>
    <row r="81" spans="1:7">
      <c r="A81" s="68">
        <v>44781</v>
      </c>
      <c r="B81" s="5" t="s">
        <v>1356</v>
      </c>
      <c r="G81" s="2"/>
    </row>
    <row r="82" spans="1:7">
      <c r="A82" s="68">
        <v>44740</v>
      </c>
      <c r="B82" s="5" t="s">
        <v>1357</v>
      </c>
      <c r="G82" s="2"/>
    </row>
    <row r="83" spans="1:7">
      <c r="A83" s="68">
        <v>44597</v>
      </c>
      <c r="B83" s="5" t="s">
        <v>1306</v>
      </c>
      <c r="G83" s="2"/>
    </row>
    <row r="84" spans="1:7">
      <c r="A84" s="68">
        <v>44579</v>
      </c>
      <c r="B84" s="5" t="s">
        <v>1299</v>
      </c>
    </row>
    <row r="85" spans="1:7">
      <c r="A85" s="68">
        <v>44550</v>
      </c>
      <c r="B85" s="5" t="s">
        <v>1294</v>
      </c>
    </row>
    <row r="86" spans="1:7">
      <c r="A86" s="68">
        <v>44539</v>
      </c>
      <c r="B86" s="5" t="s">
        <v>1287</v>
      </c>
    </row>
    <row r="87" spans="1:7">
      <c r="A87" s="68">
        <v>44504</v>
      </c>
      <c r="B87" s="5" t="s">
        <v>1281</v>
      </c>
      <c r="G87" s="99"/>
    </row>
    <row r="88" spans="1:7">
      <c r="A88" s="68">
        <v>44467</v>
      </c>
      <c r="B88" s="5" t="s">
        <v>1263</v>
      </c>
      <c r="G88" s="99"/>
    </row>
    <row r="89" spans="1:7">
      <c r="A89" s="68">
        <v>44443</v>
      </c>
      <c r="B89" s="5" t="s">
        <v>1234</v>
      </c>
      <c r="G89" s="99"/>
    </row>
    <row r="90" spans="1:7">
      <c r="A90" s="68">
        <v>44438</v>
      </c>
      <c r="B90" s="5" t="s">
        <v>1217</v>
      </c>
      <c r="G90" s="99"/>
    </row>
    <row r="91" spans="1:7">
      <c r="A91" s="68">
        <v>44437</v>
      </c>
      <c r="B91" s="5" t="s">
        <v>1209</v>
      </c>
      <c r="G91" s="99"/>
    </row>
    <row r="92" spans="1:7">
      <c r="A92" s="68">
        <v>44436</v>
      </c>
      <c r="B92" s="5" t="s">
        <v>1205</v>
      </c>
      <c r="G92" s="99"/>
    </row>
    <row r="93" spans="1:7">
      <c r="A93" s="68">
        <v>44435</v>
      </c>
      <c r="B93" s="5" t="s">
        <v>1193</v>
      </c>
      <c r="E93" s="7"/>
      <c r="F93" s="7"/>
    </row>
    <row r="94" spans="1:7">
      <c r="A94" s="68">
        <v>44299</v>
      </c>
      <c r="B94" s="5" t="s">
        <v>922</v>
      </c>
      <c r="E94" s="99"/>
    </row>
    <row r="95" spans="1:7">
      <c r="A95" s="68">
        <v>44291</v>
      </c>
      <c r="B95" s="5" t="s">
        <v>910</v>
      </c>
      <c r="E95" s="99"/>
    </row>
    <row r="96" spans="1:7">
      <c r="A96" s="68">
        <v>44268</v>
      </c>
      <c r="B96" s="5" t="s">
        <v>897</v>
      </c>
      <c r="E96" s="99"/>
    </row>
    <row r="97" spans="1:5">
      <c r="A97" s="68">
        <v>44249</v>
      </c>
      <c r="B97" s="5" t="s">
        <v>888</v>
      </c>
      <c r="E97" s="7"/>
    </row>
    <row r="98" spans="1:5">
      <c r="A98" s="68">
        <v>44189</v>
      </c>
      <c r="B98" s="5" t="s">
        <v>863</v>
      </c>
      <c r="E98" s="99"/>
    </row>
    <row r="99" spans="1:5">
      <c r="A99" s="68">
        <v>44140</v>
      </c>
      <c r="B99" s="5" t="s">
        <v>856</v>
      </c>
      <c r="E99" s="7"/>
    </row>
    <row r="100" spans="1:5">
      <c r="A100" s="68">
        <v>44082</v>
      </c>
      <c r="B100" s="5" t="s">
        <v>828</v>
      </c>
      <c r="E100" s="7"/>
    </row>
    <row r="101" spans="1:5">
      <c r="A101" s="68">
        <v>44080</v>
      </c>
      <c r="B101" s="5" t="s">
        <v>819</v>
      </c>
      <c r="E101" s="99"/>
    </row>
    <row r="102" spans="1:5">
      <c r="A102" s="68">
        <v>44077</v>
      </c>
      <c r="B102" s="5" t="s">
        <v>818</v>
      </c>
      <c r="E102" s="99"/>
    </row>
    <row r="103" spans="1:5">
      <c r="A103" s="68">
        <v>44074</v>
      </c>
      <c r="B103" s="5" t="s">
        <v>807</v>
      </c>
      <c r="E103" s="99"/>
    </row>
    <row r="104" spans="1:5">
      <c r="A104" s="68">
        <v>44056</v>
      </c>
      <c r="B104" s="5" t="s">
        <v>797</v>
      </c>
      <c r="E104" s="99"/>
    </row>
    <row r="105" spans="1:5">
      <c r="A105" s="68">
        <v>44056</v>
      </c>
      <c r="B105" s="5" t="s">
        <v>829</v>
      </c>
      <c r="E105" s="99"/>
    </row>
    <row r="106" spans="1:5">
      <c r="A106" s="68">
        <v>43764</v>
      </c>
      <c r="B106" s="5" t="s">
        <v>830</v>
      </c>
      <c r="E106" s="7"/>
    </row>
    <row r="107" spans="1:5">
      <c r="A107" s="68">
        <v>43703</v>
      </c>
      <c r="B107" s="5" t="s">
        <v>831</v>
      </c>
      <c r="E107" s="7"/>
    </row>
    <row r="108" spans="1:5">
      <c r="A108" s="68">
        <v>43563</v>
      </c>
      <c r="B108" s="5" t="s">
        <v>832</v>
      </c>
      <c r="E108" s="7"/>
    </row>
    <row r="109" spans="1:5">
      <c r="A109" s="68">
        <v>43482</v>
      </c>
      <c r="B109" s="5" t="s">
        <v>833</v>
      </c>
      <c r="E109" s="7"/>
    </row>
    <row r="110" spans="1:5">
      <c r="A110" s="68">
        <v>43299</v>
      </c>
      <c r="B110" s="5" t="s">
        <v>834</v>
      </c>
      <c r="E110" s="7"/>
    </row>
    <row r="111" spans="1:5">
      <c r="A111" s="68">
        <v>43232</v>
      </c>
      <c r="B111" s="5" t="s">
        <v>835</v>
      </c>
      <c r="E111" s="7"/>
    </row>
    <row r="112" spans="1:5">
      <c r="A112" s="68">
        <v>43218</v>
      </c>
      <c r="B112" s="5" t="s">
        <v>836</v>
      </c>
      <c r="E112" s="7"/>
    </row>
    <row r="113" spans="1:5">
      <c r="A113" s="103">
        <v>43076</v>
      </c>
      <c r="B113" s="5" t="s">
        <v>837</v>
      </c>
      <c r="E113" s="99"/>
    </row>
    <row r="114" spans="1:5">
      <c r="A114" s="9">
        <v>42982</v>
      </c>
      <c r="B114" s="5" t="s">
        <v>838</v>
      </c>
      <c r="D114" s="99"/>
    </row>
    <row r="115" spans="1:5">
      <c r="A115" s="9">
        <v>42935</v>
      </c>
      <c r="B115" s="5" t="s">
        <v>839</v>
      </c>
      <c r="D115" s="7"/>
    </row>
    <row r="116" spans="1:5">
      <c r="A116" s="9">
        <v>42678</v>
      </c>
      <c r="B116" s="5" t="s">
        <v>682</v>
      </c>
    </row>
    <row r="117" spans="1:5">
      <c r="A117" s="9">
        <v>42487</v>
      </c>
      <c r="B117" s="5" t="s">
        <v>840</v>
      </c>
    </row>
    <row r="118" spans="1:5">
      <c r="A118" s="9">
        <v>42249</v>
      </c>
      <c r="B118" s="5" t="s">
        <v>841</v>
      </c>
    </row>
    <row r="119" spans="1:5">
      <c r="A119" s="9">
        <v>42107</v>
      </c>
      <c r="B119" s="5" t="s">
        <v>842</v>
      </c>
    </row>
    <row r="120" spans="1:5">
      <c r="A120" s="9">
        <v>41939</v>
      </c>
      <c r="B120" s="5" t="s">
        <v>843</v>
      </c>
    </row>
    <row r="121" spans="1:5">
      <c r="A121" s="9">
        <v>41900</v>
      </c>
      <c r="B121" s="5" t="s">
        <v>844</v>
      </c>
    </row>
    <row r="122" spans="1:5">
      <c r="A122" s="9">
        <v>41884</v>
      </c>
      <c r="B122" s="5" t="s">
        <v>845</v>
      </c>
    </row>
    <row r="123" spans="1:5">
      <c r="A123" s="9">
        <v>41773</v>
      </c>
      <c r="B123" s="5" t="s">
        <v>846</v>
      </c>
    </row>
    <row r="124" spans="1:5">
      <c r="A124" s="9">
        <v>41477</v>
      </c>
      <c r="B124" s="6" t="s">
        <v>847</v>
      </c>
    </row>
    <row r="125" spans="1:5">
      <c r="A125" s="9">
        <v>41232</v>
      </c>
      <c r="B125" s="6" t="s">
        <v>848</v>
      </c>
    </row>
    <row r="126" spans="1:5">
      <c r="A126" s="9">
        <v>41051</v>
      </c>
      <c r="B126" s="6" t="s">
        <v>849</v>
      </c>
    </row>
    <row r="127" spans="1:5">
      <c r="A127" s="9">
        <v>41037</v>
      </c>
      <c r="B127" s="6" t="s">
        <v>652</v>
      </c>
    </row>
    <row r="128" spans="1:5">
      <c r="A128" s="9">
        <v>40694</v>
      </c>
      <c r="B128" s="6" t="s">
        <v>850</v>
      </c>
    </row>
    <row r="129" spans="1:2">
      <c r="A129" s="9">
        <v>40265</v>
      </c>
      <c r="B129" s="6" t="s">
        <v>851</v>
      </c>
    </row>
    <row r="130" spans="1:2">
      <c r="A130" s="9">
        <v>39839</v>
      </c>
      <c r="B130" s="6" t="s">
        <v>852</v>
      </c>
    </row>
    <row r="131" spans="1:2">
      <c r="A131" s="9">
        <v>39598</v>
      </c>
      <c r="B131" s="6" t="s">
        <v>53</v>
      </c>
    </row>
    <row r="132" spans="1:2">
      <c r="A132" s="9">
        <v>39510</v>
      </c>
      <c r="B132" s="6" t="s">
        <v>52</v>
      </c>
    </row>
    <row r="133" spans="1:2">
      <c r="A133" s="9">
        <v>39400</v>
      </c>
      <c r="B133" s="4" t="s">
        <v>49</v>
      </c>
    </row>
    <row r="134" spans="1:2">
      <c r="A134" s="9">
        <v>39391</v>
      </c>
      <c r="B134" s="6" t="s">
        <v>51</v>
      </c>
    </row>
    <row r="135" spans="1:2">
      <c r="A135" s="9">
        <v>39301</v>
      </c>
      <c r="B135" s="6" t="s">
        <v>50</v>
      </c>
    </row>
    <row r="136" spans="1:2">
      <c r="A136" s="9">
        <v>39113</v>
      </c>
      <c r="B136" s="4" t="s">
        <v>49</v>
      </c>
    </row>
    <row r="137" spans="1:2">
      <c r="A137" s="68">
        <v>39107</v>
      </c>
      <c r="B137" s="74" t="s">
        <v>48</v>
      </c>
    </row>
  </sheetData>
  <sortState xmlns:xlrd2="http://schemas.microsoft.com/office/spreadsheetml/2017/richdata2" ref="A113:G134">
    <sortCondition descending="1" ref="A113:A134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D356"/>
  <sheetViews>
    <sheetView tabSelected="1" zoomScaleNormal="100" workbookViewId="0">
      <pane xSplit="1" ySplit="1" topLeftCell="B296" activePane="bottomRight" state="frozen"/>
      <selection pane="topRight" activeCell="B1" sqref="B1"/>
      <selection pane="bottomLeft" activeCell="A2" sqref="A2"/>
      <selection pane="bottomRight" activeCell="M277" sqref="M277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M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1739</v>
      </c>
      <c r="B277" s="142">
        <f t="shared" si="1"/>
        <v>6</v>
      </c>
      <c r="D277" s="143">
        <v>1</v>
      </c>
      <c r="E277" s="143">
        <v>5</v>
      </c>
      <c r="M277" s="143">
        <v>1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 t="shared" ref="B334:B339" si="5"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 t="shared" si="5"/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 t="shared" si="5"/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 t="shared" si="5"/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1726</v>
      </c>
      <c r="B338" s="178">
        <f t="shared" si="5"/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1730</v>
      </c>
      <c r="T338" s="54" t="s">
        <v>1727</v>
      </c>
      <c r="U338" s="40" t="s">
        <v>563</v>
      </c>
      <c r="V338" s="104" t="s">
        <v>552</v>
      </c>
      <c r="W338" s="87">
        <v>2690000000000</v>
      </c>
      <c r="X338" s="160" t="s">
        <v>1729</v>
      </c>
      <c r="Y338" s="176" t="s">
        <v>1725</v>
      </c>
    </row>
    <row r="339" spans="1:25" s="54" customFormat="1" ht="13.15" customHeight="1">
      <c r="A339" s="184" t="s">
        <v>1734</v>
      </c>
      <c r="B339" s="184">
        <f t="shared" si="5"/>
        <v>8</v>
      </c>
      <c r="D339" s="54">
        <v>4</v>
      </c>
      <c r="E339" s="54">
        <v>3</v>
      </c>
      <c r="H339" s="54">
        <v>1</v>
      </c>
      <c r="N339" s="132"/>
      <c r="O339" s="116"/>
      <c r="Q339" s="110">
        <v>2025</v>
      </c>
      <c r="R339" s="54" t="s">
        <v>1732</v>
      </c>
      <c r="T339" s="54" t="s">
        <v>1733</v>
      </c>
      <c r="U339" s="174" t="s">
        <v>862</v>
      </c>
      <c r="V339" s="104" t="s">
        <v>552</v>
      </c>
      <c r="W339" s="87">
        <v>44000000000</v>
      </c>
      <c r="X339" s="160" t="s">
        <v>1731</v>
      </c>
      <c r="Y339" s="176"/>
    </row>
    <row r="340" spans="1:25" ht="15">
      <c r="B340" s="149"/>
      <c r="O340" s="102" t="s">
        <v>1677</v>
      </c>
    </row>
    <row r="341" spans="1:25" ht="15">
      <c r="O341" s="102" t="s">
        <v>1678</v>
      </c>
    </row>
    <row r="356" spans="23:23">
      <c r="W356" s="34" t="s">
        <v>1657</v>
      </c>
    </row>
  </sheetData>
  <autoFilter ref="A1:Z341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9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Y338" r:id="rId413" xr:uid="{B591848F-0BAC-4533-8B2B-EA360E93D5FB}"/>
    <hyperlink ref="X338" r:id="rId414" xr:uid="{809D91B1-643B-46A8-B59A-09EC1D4133F1}"/>
    <hyperlink ref="X339" r:id="rId415" xr:uid="{3F07F46D-9AC0-4A46-BFF9-63618EB3966F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5589-7710-477D-86C2-32FFCC0D7D54}">
  <sheetPr>
    <tabColor rgb="FFEE0000"/>
  </sheetPr>
  <dimension ref="A1:O49"/>
  <sheetViews>
    <sheetView workbookViewId="0">
      <selection activeCell="A47" sqref="A47"/>
    </sheetView>
  </sheetViews>
  <sheetFormatPr defaultRowHeight="13.5"/>
  <cols>
    <col min="1" max="4" width="7.5" customWidth="1"/>
    <col min="9" max="9" width="11.125" customWidth="1"/>
    <col min="10" max="10" width="11.625" customWidth="1"/>
    <col min="11" max="11" width="13.625" customWidth="1"/>
    <col min="12" max="12" width="13.375" customWidth="1"/>
    <col min="13" max="13" width="11.125" customWidth="1"/>
    <col min="14" max="14" width="14.375" customWidth="1"/>
    <col min="15" max="15" width="11.125" customWidth="1"/>
  </cols>
  <sheetData>
    <row r="1" spans="1:15">
      <c r="A1" s="197">
        <v>2</v>
      </c>
      <c r="B1" s="197"/>
      <c r="C1" s="196">
        <f>A1+1</f>
        <v>3</v>
      </c>
      <c r="D1" s="196"/>
      <c r="E1" s="197">
        <f>C1+1</f>
        <v>4</v>
      </c>
      <c r="F1" s="196">
        <f t="shared" ref="F1:L1" si="0">E1+1</f>
        <v>5</v>
      </c>
      <c r="G1" s="197">
        <f t="shared" si="0"/>
        <v>6</v>
      </c>
      <c r="H1" s="196">
        <f t="shared" si="0"/>
        <v>7</v>
      </c>
      <c r="I1" s="197">
        <f t="shared" si="0"/>
        <v>8</v>
      </c>
      <c r="J1" s="196">
        <f t="shared" si="0"/>
        <v>9</v>
      </c>
      <c r="K1" s="197">
        <f t="shared" si="0"/>
        <v>10</v>
      </c>
      <c r="L1" s="196">
        <f t="shared" si="0"/>
        <v>11</v>
      </c>
      <c r="M1" s="197">
        <f>L1+1</f>
        <v>12</v>
      </c>
      <c r="N1" s="196">
        <f>M1+1</f>
        <v>13</v>
      </c>
      <c r="O1" s="198" t="s">
        <v>1736</v>
      </c>
    </row>
    <row r="2" spans="1:15">
      <c r="A2" s="185" t="s">
        <v>56</v>
      </c>
      <c r="B2" s="190" t="s">
        <v>265</v>
      </c>
      <c r="C2" s="185" t="s">
        <v>60</v>
      </c>
      <c r="D2" s="190" t="s">
        <v>305</v>
      </c>
      <c r="E2" s="185" t="s">
        <v>63</v>
      </c>
      <c r="F2" s="185" t="s">
        <v>74</v>
      </c>
      <c r="G2" s="185" t="s">
        <v>80</v>
      </c>
      <c r="H2" s="185" t="s">
        <v>83</v>
      </c>
      <c r="I2" s="185" t="s">
        <v>383</v>
      </c>
      <c r="J2" s="185" t="s">
        <v>108</v>
      </c>
      <c r="K2" s="185" t="s">
        <v>195</v>
      </c>
      <c r="L2" s="185" t="s">
        <v>160</v>
      </c>
      <c r="M2" s="185" t="s">
        <v>333</v>
      </c>
      <c r="N2" s="185" t="s">
        <v>687</v>
      </c>
      <c r="O2" s="185" t="s">
        <v>457</v>
      </c>
    </row>
    <row r="3" spans="1:15">
      <c r="A3" s="185" t="s">
        <v>18</v>
      </c>
      <c r="B3" s="190" t="s">
        <v>289</v>
      </c>
      <c r="C3" s="190" t="s">
        <v>100</v>
      </c>
      <c r="D3" s="185" t="s">
        <v>318</v>
      </c>
      <c r="E3" s="185" t="s">
        <v>172</v>
      </c>
      <c r="F3" s="185" t="s">
        <v>77</v>
      </c>
      <c r="G3" s="185" t="s">
        <v>151</v>
      </c>
      <c r="H3" s="185" t="s">
        <v>711</v>
      </c>
      <c r="I3" s="185" t="s">
        <v>188</v>
      </c>
      <c r="J3" s="185" t="s">
        <v>129</v>
      </c>
      <c r="K3" s="185" t="s">
        <v>367</v>
      </c>
      <c r="L3" s="185" t="s">
        <v>387</v>
      </c>
      <c r="M3" s="185" t="s">
        <v>369</v>
      </c>
      <c r="N3" s="185" t="s">
        <v>874</v>
      </c>
      <c r="O3" s="185" t="s">
        <v>462</v>
      </c>
    </row>
    <row r="4" spans="1:15">
      <c r="A4" s="190" t="s">
        <v>59</v>
      </c>
      <c r="B4" s="185" t="s">
        <v>287</v>
      </c>
      <c r="C4" s="185" t="s">
        <v>69</v>
      </c>
      <c r="D4" s="185" t="s">
        <v>339</v>
      </c>
      <c r="E4" s="185" t="s">
        <v>89</v>
      </c>
      <c r="F4" s="185" t="s">
        <v>1519</v>
      </c>
      <c r="G4" s="185" t="s">
        <v>91</v>
      </c>
      <c r="H4" s="185" t="s">
        <v>1543</v>
      </c>
      <c r="I4" s="185" t="s">
        <v>296</v>
      </c>
      <c r="J4" s="185" t="s">
        <v>153</v>
      </c>
      <c r="K4" s="185" t="s">
        <v>343</v>
      </c>
      <c r="L4" s="185" t="s">
        <v>432</v>
      </c>
      <c r="M4" s="185" t="s">
        <v>435</v>
      </c>
      <c r="N4" s="185" t="s">
        <v>1282</v>
      </c>
      <c r="O4" s="190" t="s">
        <v>669</v>
      </c>
    </row>
    <row r="5" spans="1:15">
      <c r="A5" s="185" t="s">
        <v>19</v>
      </c>
      <c r="B5" s="185" t="s">
        <v>314</v>
      </c>
      <c r="C5" s="185" t="s">
        <v>71</v>
      </c>
      <c r="D5" s="185" t="s">
        <v>355</v>
      </c>
      <c r="E5" s="185" t="s">
        <v>291</v>
      </c>
      <c r="F5" s="185" t="s">
        <v>1520</v>
      </c>
      <c r="G5" s="185" t="s">
        <v>165</v>
      </c>
      <c r="H5" s="185" t="s">
        <v>126</v>
      </c>
      <c r="I5" s="185" t="s">
        <v>302</v>
      </c>
      <c r="J5" s="185" t="s">
        <v>158</v>
      </c>
      <c r="K5" s="185" t="s">
        <v>365</v>
      </c>
      <c r="L5" s="185" t="s">
        <v>506</v>
      </c>
      <c r="M5" s="185" t="s">
        <v>650</v>
      </c>
      <c r="N5" s="185" t="s">
        <v>1282</v>
      </c>
      <c r="O5" s="186" t="s">
        <v>1185</v>
      </c>
    </row>
    <row r="6" spans="1:15">
      <c r="A6" s="185" t="s">
        <v>762</v>
      </c>
      <c r="B6" s="185" t="s">
        <v>335</v>
      </c>
      <c r="C6" s="185" t="s">
        <v>86</v>
      </c>
      <c r="D6" s="185" t="s">
        <v>392</v>
      </c>
      <c r="E6" s="185" t="s">
        <v>145</v>
      </c>
      <c r="F6" s="185" t="s">
        <v>148</v>
      </c>
      <c r="G6" s="185" t="s">
        <v>1444</v>
      </c>
      <c r="H6" s="185" t="s">
        <v>134</v>
      </c>
      <c r="I6" s="185" t="s">
        <v>299</v>
      </c>
      <c r="J6" s="185" t="s">
        <v>191</v>
      </c>
      <c r="K6" s="185" t="s">
        <v>676</v>
      </c>
      <c r="L6" s="185" t="s">
        <v>803</v>
      </c>
      <c r="M6" s="185" t="s">
        <v>908</v>
      </c>
      <c r="N6" s="187" t="s">
        <v>1341</v>
      </c>
      <c r="O6" s="185" t="s">
        <v>898</v>
      </c>
    </row>
    <row r="7" spans="1:15">
      <c r="A7" s="185" t="s">
        <v>95</v>
      </c>
      <c r="B7" s="185" t="s">
        <v>345</v>
      </c>
      <c r="C7" s="185" t="s">
        <v>85</v>
      </c>
      <c r="D7" s="185" t="s">
        <v>404</v>
      </c>
      <c r="E7" s="185" t="s">
        <v>163</v>
      </c>
      <c r="F7" s="185" t="s">
        <v>176</v>
      </c>
      <c r="G7" s="185" t="s">
        <v>208</v>
      </c>
      <c r="H7" s="185" t="s">
        <v>211</v>
      </c>
      <c r="I7" s="185" t="s">
        <v>321</v>
      </c>
      <c r="J7" s="185" t="s">
        <v>284</v>
      </c>
      <c r="K7" s="188" t="s">
        <v>716</v>
      </c>
      <c r="L7" s="186" t="s">
        <v>1183</v>
      </c>
      <c r="M7" s="185" t="s">
        <v>909</v>
      </c>
      <c r="N7" s="187" t="s">
        <v>1571</v>
      </c>
      <c r="O7" s="185" t="s">
        <v>899</v>
      </c>
    </row>
    <row r="8" spans="1:15">
      <c r="A8" s="185" t="s">
        <v>66</v>
      </c>
      <c r="B8" s="185" t="s">
        <v>1221</v>
      </c>
      <c r="C8" s="185" t="s">
        <v>184</v>
      </c>
      <c r="D8" s="185" t="s">
        <v>445</v>
      </c>
      <c r="E8" s="190" t="s">
        <v>227</v>
      </c>
      <c r="F8" s="185" t="s">
        <v>185</v>
      </c>
      <c r="G8" s="185" t="s">
        <v>232</v>
      </c>
      <c r="H8" s="185" t="s">
        <v>293</v>
      </c>
      <c r="I8" s="185" t="s">
        <v>1573</v>
      </c>
      <c r="J8" s="185" t="s">
        <v>384</v>
      </c>
      <c r="K8" s="186" t="s">
        <v>1196</v>
      </c>
      <c r="L8" s="185" t="s">
        <v>1202</v>
      </c>
      <c r="M8" s="185" t="s">
        <v>1297</v>
      </c>
      <c r="N8" s="189"/>
      <c r="O8" s="185" t="s">
        <v>1670</v>
      </c>
    </row>
    <row r="9" spans="1:15">
      <c r="A9" s="185" t="s">
        <v>183</v>
      </c>
      <c r="B9" s="190" t="s">
        <v>372</v>
      </c>
      <c r="C9" s="190" t="s">
        <v>119</v>
      </c>
      <c r="D9" s="190" t="s">
        <v>447</v>
      </c>
      <c r="E9" s="185" t="s">
        <v>374</v>
      </c>
      <c r="F9" s="185" t="s">
        <v>202</v>
      </c>
      <c r="G9" s="185" t="s">
        <v>229</v>
      </c>
      <c r="H9" s="185" t="s">
        <v>329</v>
      </c>
      <c r="I9" s="185" t="s">
        <v>362</v>
      </c>
      <c r="J9" s="194" t="s">
        <v>397</v>
      </c>
      <c r="K9" s="185" t="s">
        <v>1215</v>
      </c>
      <c r="L9" s="187" t="s">
        <v>1336</v>
      </c>
      <c r="M9" s="185" t="s">
        <v>1318</v>
      </c>
      <c r="N9" s="189"/>
      <c r="O9" s="187" t="s">
        <v>1377</v>
      </c>
    </row>
    <row r="10" spans="1:15">
      <c r="A10" s="185" t="s">
        <v>96</v>
      </c>
      <c r="B10" s="185" t="s">
        <v>390</v>
      </c>
      <c r="C10" s="185" t="s">
        <v>122</v>
      </c>
      <c r="D10" s="190" t="s">
        <v>452</v>
      </c>
      <c r="E10" s="190" t="s">
        <v>207</v>
      </c>
      <c r="F10" s="185" t="s">
        <v>1524</v>
      </c>
      <c r="G10" s="185" t="s">
        <v>254</v>
      </c>
      <c r="H10" s="194" t="s">
        <v>796</v>
      </c>
      <c r="I10" s="185" t="s">
        <v>381</v>
      </c>
      <c r="J10" s="185" t="s">
        <v>401</v>
      </c>
      <c r="K10" s="185" t="s">
        <v>1272</v>
      </c>
      <c r="L10" s="195" t="s">
        <v>1417</v>
      </c>
      <c r="M10" s="185" t="s">
        <v>1368</v>
      </c>
      <c r="N10" s="189"/>
      <c r="O10" s="188" t="s">
        <v>1672</v>
      </c>
    </row>
    <row r="11" spans="1:15">
      <c r="A11" s="185" t="s">
        <v>116</v>
      </c>
      <c r="B11" s="185" t="s">
        <v>419</v>
      </c>
      <c r="C11" s="185" t="s">
        <v>132</v>
      </c>
      <c r="D11" s="185" t="s">
        <v>455</v>
      </c>
      <c r="E11" s="190" t="s">
        <v>1509</v>
      </c>
      <c r="F11" s="185" t="s">
        <v>242</v>
      </c>
      <c r="G11" s="190" t="s">
        <v>275</v>
      </c>
      <c r="H11" s="185" t="s">
        <v>670</v>
      </c>
      <c r="I11" s="185" t="s">
        <v>416</v>
      </c>
      <c r="J11" s="185" t="s">
        <v>1174</v>
      </c>
      <c r="K11" s="190" t="s">
        <v>1308</v>
      </c>
      <c r="L11" s="187" t="s">
        <v>1466</v>
      </c>
      <c r="M11" s="187" t="s">
        <v>1562</v>
      </c>
      <c r="N11" s="189"/>
      <c r="O11" s="188" t="s">
        <v>1673</v>
      </c>
    </row>
    <row r="12" spans="1:15">
      <c r="A12" s="185" t="s">
        <v>114</v>
      </c>
      <c r="B12" s="190" t="s">
        <v>437</v>
      </c>
      <c r="C12" s="185" t="s">
        <v>141</v>
      </c>
      <c r="D12" s="185" t="s">
        <v>465</v>
      </c>
      <c r="E12" s="185" t="s">
        <v>1507</v>
      </c>
      <c r="F12" s="185" t="s">
        <v>240</v>
      </c>
      <c r="G12" s="185" t="s">
        <v>306</v>
      </c>
      <c r="H12" s="185" t="s">
        <v>683</v>
      </c>
      <c r="I12" s="185" t="s">
        <v>503</v>
      </c>
      <c r="J12" s="185" t="s">
        <v>700</v>
      </c>
      <c r="K12" s="187" t="s">
        <v>1344</v>
      </c>
      <c r="L12" s="189"/>
      <c r="M12" s="189"/>
      <c r="N12" s="189"/>
      <c r="O12" s="188" t="s">
        <v>1696</v>
      </c>
    </row>
    <row r="13" spans="1:15">
      <c r="A13" s="185" t="s">
        <v>138</v>
      </c>
      <c r="B13" s="194" t="s">
        <v>442</v>
      </c>
      <c r="C13" s="190" t="s">
        <v>168</v>
      </c>
      <c r="D13" s="185" t="s">
        <v>478</v>
      </c>
      <c r="E13" s="185" t="s">
        <v>226</v>
      </c>
      <c r="F13" s="185" t="s">
        <v>156</v>
      </c>
      <c r="G13" s="185" t="s">
        <v>326</v>
      </c>
      <c r="H13" s="188" t="s">
        <v>747</v>
      </c>
      <c r="I13" s="188" t="s">
        <v>702</v>
      </c>
      <c r="J13" s="185" t="s">
        <v>881</v>
      </c>
      <c r="K13" s="187" t="s">
        <v>1346</v>
      </c>
      <c r="L13" s="189"/>
      <c r="M13" s="189"/>
      <c r="N13" s="189"/>
      <c r="O13" s="188" t="s">
        <v>1697</v>
      </c>
    </row>
    <row r="14" spans="1:15">
      <c r="A14" s="185" t="s">
        <v>111</v>
      </c>
      <c r="B14" s="193" t="s">
        <v>463</v>
      </c>
      <c r="C14" s="190" t="s">
        <v>181</v>
      </c>
      <c r="D14" s="185" t="s">
        <v>495</v>
      </c>
      <c r="E14" s="185" t="s">
        <v>246</v>
      </c>
      <c r="F14" s="185" t="s">
        <v>1362</v>
      </c>
      <c r="G14" s="185" t="s">
        <v>360</v>
      </c>
      <c r="H14" s="185" t="s">
        <v>820</v>
      </c>
      <c r="I14" s="185" t="s">
        <v>793</v>
      </c>
      <c r="J14" s="185" t="s">
        <v>919</v>
      </c>
      <c r="K14" s="187" t="s">
        <v>1348</v>
      </c>
      <c r="L14" s="189"/>
      <c r="M14" s="189"/>
      <c r="N14" s="189"/>
      <c r="O14" s="188" t="s">
        <v>1698</v>
      </c>
    </row>
    <row r="15" spans="1:15">
      <c r="A15" s="185" t="s">
        <v>198</v>
      </c>
      <c r="B15" s="193" t="s">
        <v>1738</v>
      </c>
      <c r="C15" s="185" t="s">
        <v>200</v>
      </c>
      <c r="D15" s="185" t="s">
        <v>641</v>
      </c>
      <c r="E15" s="185" t="s">
        <v>252</v>
      </c>
      <c r="F15" s="185" t="s">
        <v>1366</v>
      </c>
      <c r="G15" s="185" t="s">
        <v>376</v>
      </c>
      <c r="H15" s="185" t="s">
        <v>824</v>
      </c>
      <c r="I15" s="185" t="s">
        <v>823</v>
      </c>
      <c r="J15" s="185" t="s">
        <v>883</v>
      </c>
      <c r="K15" s="187" t="s">
        <v>1352</v>
      </c>
      <c r="L15" s="189"/>
      <c r="M15" s="189"/>
      <c r="N15" s="189"/>
      <c r="O15" s="188" t="s">
        <v>1726</v>
      </c>
    </row>
    <row r="16" spans="1:15">
      <c r="A16" s="185" t="s">
        <v>175</v>
      </c>
      <c r="B16" s="185" t="s">
        <v>474</v>
      </c>
      <c r="C16" s="185" t="s">
        <v>224</v>
      </c>
      <c r="D16" s="185" t="s">
        <v>663</v>
      </c>
      <c r="E16" s="185" t="s">
        <v>273</v>
      </c>
      <c r="F16" s="185" t="s">
        <v>258</v>
      </c>
      <c r="G16" s="185" t="s">
        <v>378</v>
      </c>
      <c r="H16" s="186" t="s">
        <v>1181</v>
      </c>
      <c r="I16" s="190" t="s">
        <v>859</v>
      </c>
      <c r="J16" s="185" t="s">
        <v>885</v>
      </c>
      <c r="K16" s="187" t="s">
        <v>1355</v>
      </c>
      <c r="L16" s="189"/>
      <c r="M16" s="189"/>
      <c r="N16" s="189"/>
      <c r="O16" s="189"/>
    </row>
    <row r="17" spans="1:15">
      <c r="A17" s="185" t="s">
        <v>220</v>
      </c>
      <c r="B17" s="190" t="s">
        <v>509</v>
      </c>
      <c r="C17" s="185" t="s">
        <v>323</v>
      </c>
      <c r="D17" s="188" t="s">
        <v>731</v>
      </c>
      <c r="E17" s="185" t="s">
        <v>308</v>
      </c>
      <c r="F17" s="185" t="s">
        <v>260</v>
      </c>
      <c r="G17" s="194" t="s">
        <v>414</v>
      </c>
      <c r="H17" s="185" t="s">
        <v>1206</v>
      </c>
      <c r="I17" s="185" t="s">
        <v>879</v>
      </c>
      <c r="J17" s="185" t="s">
        <v>1313</v>
      </c>
      <c r="K17" s="187" t="s">
        <v>1480</v>
      </c>
      <c r="L17" s="189"/>
      <c r="M17" s="189"/>
      <c r="N17" s="189"/>
      <c r="O17" s="189"/>
    </row>
    <row r="18" spans="1:15">
      <c r="A18" s="185" t="s">
        <v>214</v>
      </c>
      <c r="B18" s="191" t="s">
        <v>717</v>
      </c>
      <c r="C18" s="185" t="s">
        <v>237</v>
      </c>
      <c r="D18" s="188" t="s">
        <v>720</v>
      </c>
      <c r="E18" s="185" t="s">
        <v>21</v>
      </c>
      <c r="F18" s="190" t="s">
        <v>281</v>
      </c>
      <c r="G18" s="185" t="s">
        <v>500</v>
      </c>
      <c r="H18" s="185" t="s">
        <v>1373</v>
      </c>
      <c r="I18" s="185" t="s">
        <v>911</v>
      </c>
      <c r="J18" s="190" t="s">
        <v>1630</v>
      </c>
      <c r="K18" s="185" t="s">
        <v>915</v>
      </c>
      <c r="L18" s="189"/>
      <c r="M18" s="189"/>
      <c r="N18" s="189"/>
      <c r="O18" s="189"/>
    </row>
    <row r="19" spans="1:15">
      <c r="A19" s="185" t="s">
        <v>216</v>
      </c>
      <c r="B19" s="190" t="s">
        <v>753</v>
      </c>
      <c r="C19" s="185" t="s">
        <v>366</v>
      </c>
      <c r="D19" s="188" t="s">
        <v>723</v>
      </c>
      <c r="E19" s="194" t="s">
        <v>406</v>
      </c>
      <c r="F19" s="185" t="s">
        <v>310</v>
      </c>
      <c r="G19" s="185" t="s">
        <v>529</v>
      </c>
      <c r="H19" s="185" t="s">
        <v>1268</v>
      </c>
      <c r="I19" s="185" t="s">
        <v>1374</v>
      </c>
      <c r="J19" s="185" t="s">
        <v>1645</v>
      </c>
      <c r="K19" s="189"/>
      <c r="L19" s="189"/>
      <c r="M19" s="189"/>
      <c r="N19" s="189"/>
      <c r="O19" s="189"/>
    </row>
    <row r="20" spans="1:15">
      <c r="A20" s="185" t="s">
        <v>219</v>
      </c>
      <c r="B20" s="185" t="s">
        <v>923</v>
      </c>
      <c r="C20" s="185" t="s">
        <v>250</v>
      </c>
      <c r="D20" s="188" t="s">
        <v>740</v>
      </c>
      <c r="E20" s="185" t="s">
        <v>429</v>
      </c>
      <c r="F20" s="194" t="s">
        <v>395</v>
      </c>
      <c r="G20" s="185" t="s">
        <v>528</v>
      </c>
      <c r="H20" s="192" t="s">
        <v>1408</v>
      </c>
      <c r="I20" s="185" t="s">
        <v>1277</v>
      </c>
      <c r="J20" s="188" t="s">
        <v>1710</v>
      </c>
      <c r="K20" s="189"/>
      <c r="L20" s="189"/>
      <c r="M20" s="189"/>
      <c r="N20" s="189"/>
      <c r="O20" s="189"/>
    </row>
    <row r="21" spans="1:15">
      <c r="A21" s="185" t="s">
        <v>235</v>
      </c>
      <c r="B21" s="192" t="s">
        <v>1328</v>
      </c>
      <c r="C21" s="185" t="s">
        <v>262</v>
      </c>
      <c r="D21" s="185" t="s">
        <v>782</v>
      </c>
      <c r="E21" s="185" t="s">
        <v>421</v>
      </c>
      <c r="F21" s="185" t="s">
        <v>411</v>
      </c>
      <c r="G21" s="185" t="s">
        <v>768</v>
      </c>
      <c r="H21" s="192" t="s">
        <v>1457</v>
      </c>
      <c r="I21" s="187" t="s">
        <v>1323</v>
      </c>
      <c r="J21" s="189"/>
      <c r="K21" s="189"/>
      <c r="L21" s="189"/>
      <c r="M21" s="189"/>
      <c r="N21" s="189"/>
      <c r="O21" s="189"/>
    </row>
    <row r="22" spans="1:15">
      <c r="A22" s="185" t="s">
        <v>244</v>
      </c>
      <c r="B22" s="187" t="s">
        <v>1382</v>
      </c>
      <c r="C22" s="185" t="s">
        <v>348</v>
      </c>
      <c r="D22" s="185" t="s">
        <v>927</v>
      </c>
      <c r="E22" s="185" t="s">
        <v>425</v>
      </c>
      <c r="F22" s="185" t="s">
        <v>487</v>
      </c>
      <c r="G22" s="190" t="s">
        <v>890</v>
      </c>
      <c r="H22" s="190" t="s">
        <v>1629</v>
      </c>
      <c r="I22" s="187" t="s">
        <v>1403</v>
      </c>
      <c r="J22" s="189"/>
      <c r="K22" s="189"/>
      <c r="L22" s="189"/>
      <c r="M22" s="189"/>
      <c r="N22" s="189"/>
      <c r="O22" s="189"/>
    </row>
    <row r="23" spans="1:15">
      <c r="A23" s="185" t="s">
        <v>249</v>
      </c>
      <c r="B23" s="188" t="s">
        <v>1681</v>
      </c>
      <c r="C23" s="185" t="s">
        <v>270</v>
      </c>
      <c r="D23" s="187" t="s">
        <v>1401</v>
      </c>
      <c r="E23" s="185" t="s">
        <v>467</v>
      </c>
      <c r="F23" s="185" t="s">
        <v>483</v>
      </c>
      <c r="G23" s="185" t="s">
        <v>921</v>
      </c>
      <c r="H23" s="185" t="s">
        <v>1659</v>
      </c>
      <c r="I23" s="195" t="s">
        <v>1422</v>
      </c>
      <c r="J23" s="189"/>
      <c r="K23" s="189"/>
      <c r="L23" s="189"/>
      <c r="M23" s="189"/>
      <c r="N23" s="189"/>
      <c r="O23" s="189"/>
    </row>
    <row r="24" spans="1:15">
      <c r="A24" s="185" t="s">
        <v>256</v>
      </c>
      <c r="B24" s="188" t="s">
        <v>1684</v>
      </c>
      <c r="C24" s="185" t="s">
        <v>267</v>
      </c>
      <c r="D24" s="187" t="s">
        <v>1475</v>
      </c>
      <c r="E24" s="190" t="s">
        <v>481</v>
      </c>
      <c r="F24" s="185" t="s">
        <v>491</v>
      </c>
      <c r="G24" s="185" t="s">
        <v>1163</v>
      </c>
      <c r="H24" s="185" t="s">
        <v>1662</v>
      </c>
      <c r="I24" s="187" t="s">
        <v>1425</v>
      </c>
      <c r="M24" s="189"/>
      <c r="N24" s="189"/>
      <c r="O24" s="189"/>
    </row>
    <row r="25" spans="1:15" ht="13.5" customHeight="1">
      <c r="B25" s="185"/>
      <c r="C25" s="185" t="s">
        <v>278</v>
      </c>
      <c r="D25" s="187" t="s">
        <v>1604</v>
      </c>
      <c r="E25" s="185" t="s">
        <v>513</v>
      </c>
      <c r="F25" s="190" t="s">
        <v>497</v>
      </c>
      <c r="G25" s="185" t="s">
        <v>1170</v>
      </c>
      <c r="H25" s="188" t="s">
        <v>1737</v>
      </c>
      <c r="I25" s="192" t="s">
        <v>1456</v>
      </c>
      <c r="M25" s="189"/>
      <c r="N25" s="189"/>
      <c r="O25" s="189"/>
    </row>
    <row r="26" spans="1:15">
      <c r="B26" s="185"/>
      <c r="D26" s="185"/>
      <c r="E26" s="185" t="s">
        <v>408</v>
      </c>
      <c r="F26" s="190" t="s">
        <v>658</v>
      </c>
      <c r="G26" s="185" t="s">
        <v>1289</v>
      </c>
      <c r="H26" s="188" t="s">
        <v>1703</v>
      </c>
      <c r="I26" s="188" t="s">
        <v>1734</v>
      </c>
      <c r="M26" s="189"/>
      <c r="N26" s="189"/>
      <c r="O26" s="189"/>
    </row>
    <row r="27" spans="1:15">
      <c r="B27" s="185"/>
      <c r="D27" s="185"/>
      <c r="E27" s="185" t="s">
        <v>526</v>
      </c>
      <c r="F27" s="185" t="s">
        <v>699</v>
      </c>
      <c r="G27" s="190" t="s">
        <v>1304</v>
      </c>
      <c r="H27" s="188" t="s">
        <v>1707</v>
      </c>
      <c r="I27" s="189"/>
      <c r="M27" s="189"/>
      <c r="N27" s="189"/>
      <c r="O27" s="189"/>
    </row>
    <row r="28" spans="1:15">
      <c r="B28" s="185"/>
      <c r="D28" s="185"/>
      <c r="E28" s="185" t="s">
        <v>666</v>
      </c>
      <c r="F28" s="190" t="s">
        <v>516</v>
      </c>
      <c r="G28" s="190" t="s">
        <v>1311</v>
      </c>
      <c r="H28" s="189"/>
      <c r="I28" s="189"/>
      <c r="M28" s="189"/>
      <c r="N28" s="189"/>
      <c r="O28" s="189"/>
    </row>
    <row r="29" spans="1:15">
      <c r="B29" s="185"/>
      <c r="D29" s="185"/>
      <c r="E29" s="188" t="s">
        <v>743</v>
      </c>
      <c r="F29" s="185" t="s">
        <v>767</v>
      </c>
      <c r="G29" s="187" t="s">
        <v>1332</v>
      </c>
      <c r="H29" s="189"/>
      <c r="I29" s="189"/>
      <c r="M29" s="189"/>
      <c r="N29" s="189"/>
      <c r="O29" s="189"/>
    </row>
    <row r="30" spans="1:15">
      <c r="B30" s="185"/>
      <c r="D30" s="185"/>
      <c r="E30" s="185" t="s">
        <v>748</v>
      </c>
      <c r="F30" s="185" t="s">
        <v>799</v>
      </c>
      <c r="G30" s="187" t="s">
        <v>1404</v>
      </c>
      <c r="H30" s="189"/>
      <c r="I30" s="189"/>
      <c r="M30" s="189"/>
      <c r="N30" s="189"/>
      <c r="O30" s="189"/>
    </row>
    <row r="31" spans="1:15">
      <c r="B31" s="185"/>
      <c r="D31" s="185"/>
      <c r="E31" s="185" t="s">
        <v>929</v>
      </c>
      <c r="F31" s="190" t="s">
        <v>854</v>
      </c>
      <c r="G31" s="187" t="s">
        <v>1448</v>
      </c>
      <c r="H31" s="189"/>
      <c r="I31" s="189"/>
      <c r="M31" s="189"/>
      <c r="N31" s="189"/>
      <c r="O31" s="189"/>
    </row>
    <row r="32" spans="1:15">
      <c r="B32" s="185"/>
      <c r="D32" s="185"/>
      <c r="E32" s="185" t="s">
        <v>1211</v>
      </c>
      <c r="F32" s="190" t="s">
        <v>895</v>
      </c>
      <c r="G32" s="192" t="s">
        <v>1454</v>
      </c>
      <c r="H32" s="189"/>
      <c r="I32" s="189"/>
      <c r="M32" s="189"/>
      <c r="N32" s="189"/>
      <c r="O32" s="189"/>
    </row>
    <row r="33" spans="1:15">
      <c r="B33" s="185"/>
      <c r="D33" s="185"/>
      <c r="E33" s="185" t="s">
        <v>1264</v>
      </c>
      <c r="F33" s="185" t="s">
        <v>1161</v>
      </c>
      <c r="G33" s="192" t="s">
        <v>1489</v>
      </c>
      <c r="H33" s="189"/>
      <c r="I33" s="189"/>
      <c r="M33" s="189"/>
      <c r="N33" s="189"/>
      <c r="O33" s="189"/>
    </row>
    <row r="34" spans="1:15">
      <c r="B34" s="185"/>
      <c r="D34" s="185"/>
      <c r="E34" s="192" t="s">
        <v>1301</v>
      </c>
      <c r="F34" s="185" t="s">
        <v>1164</v>
      </c>
      <c r="G34" s="187" t="s">
        <v>1493</v>
      </c>
      <c r="H34" s="189"/>
      <c r="I34" s="189"/>
      <c r="M34" s="189"/>
      <c r="N34" s="189"/>
      <c r="O34" s="189"/>
    </row>
    <row r="35" spans="1:15">
      <c r="B35" s="185"/>
      <c r="D35" s="185"/>
      <c r="E35" s="192" t="s">
        <v>1636</v>
      </c>
      <c r="F35" s="185" t="s">
        <v>1165</v>
      </c>
      <c r="G35" s="187" t="s">
        <v>1498</v>
      </c>
      <c r="H35" s="189"/>
      <c r="I35" s="189"/>
      <c r="M35" s="189"/>
      <c r="N35" s="189"/>
      <c r="O35" s="189"/>
    </row>
    <row r="36" spans="1:15">
      <c r="B36" s="185"/>
      <c r="D36" s="185"/>
      <c r="E36" s="187" t="s">
        <v>1550</v>
      </c>
      <c r="F36" s="185" t="s">
        <v>1169</v>
      </c>
      <c r="G36" s="187" t="s">
        <v>1592</v>
      </c>
      <c r="H36" s="189"/>
      <c r="I36" s="189"/>
      <c r="M36" s="189"/>
      <c r="N36" s="189"/>
      <c r="O36" s="189"/>
    </row>
    <row r="37" spans="1:15">
      <c r="B37" s="185"/>
      <c r="D37" s="185"/>
      <c r="E37" s="192" t="s">
        <v>1581</v>
      </c>
      <c r="F37" s="185" t="s">
        <v>1288</v>
      </c>
      <c r="G37" s="187" t="s">
        <v>1597</v>
      </c>
      <c r="H37" s="189"/>
      <c r="I37" s="189"/>
      <c r="M37" s="189"/>
      <c r="N37" s="189"/>
      <c r="O37" s="189"/>
    </row>
    <row r="38" spans="1:15">
      <c r="B38" s="185"/>
      <c r="D38" s="185"/>
      <c r="E38" s="187" t="s">
        <v>1587</v>
      </c>
      <c r="F38" s="187" t="s">
        <v>1449</v>
      </c>
      <c r="G38" s="188" t="s">
        <v>1716</v>
      </c>
      <c r="H38" s="189"/>
      <c r="I38" s="189"/>
      <c r="M38" s="189"/>
      <c r="N38" s="189"/>
      <c r="O38" s="189"/>
    </row>
    <row r="39" spans="1:15">
      <c r="B39" s="185"/>
      <c r="D39" s="185"/>
      <c r="E39" s="189"/>
      <c r="F39" s="192" t="s">
        <v>1455</v>
      </c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>
      <c r="B40" s="185"/>
      <c r="D40" s="185"/>
      <c r="E40" s="189"/>
      <c r="F40" s="192" t="s">
        <v>1575</v>
      </c>
      <c r="G40" s="189"/>
      <c r="H40" s="189"/>
      <c r="I40" s="189"/>
      <c r="J40" s="189"/>
      <c r="K40" s="189"/>
      <c r="L40" s="189"/>
      <c r="M40" s="189"/>
      <c r="N40" s="189"/>
      <c r="O40" s="189"/>
    </row>
    <row r="41" spans="1:15">
      <c r="B41" s="188"/>
      <c r="D41" s="188"/>
      <c r="E41" s="189"/>
      <c r="F41" s="190" t="s">
        <v>1648</v>
      </c>
      <c r="G41" s="189"/>
      <c r="H41" s="189"/>
      <c r="I41" s="189"/>
      <c r="J41" s="189"/>
      <c r="K41" s="189"/>
      <c r="L41" s="189"/>
      <c r="M41" s="189"/>
      <c r="N41" s="189"/>
      <c r="O41" s="189"/>
    </row>
    <row r="42" spans="1:15">
      <c r="B42" s="185"/>
      <c r="D42" s="188"/>
      <c r="E42" s="189"/>
      <c r="F42" s="185" t="s">
        <v>1653</v>
      </c>
      <c r="G42" s="189"/>
      <c r="H42" s="189"/>
      <c r="I42" s="189"/>
      <c r="J42" s="189"/>
      <c r="K42" s="189"/>
      <c r="L42" s="189"/>
      <c r="M42" s="189"/>
      <c r="N42" s="189"/>
      <c r="O42" s="189"/>
    </row>
    <row r="43" spans="1:15">
      <c r="B43" s="185"/>
      <c r="D43" s="188"/>
      <c r="E43" s="189"/>
      <c r="F43" s="185" t="s">
        <v>1652</v>
      </c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>
      <c r="B44" s="187"/>
      <c r="D44" s="188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1:15">
      <c r="B45" s="187"/>
      <c r="D45" s="185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</row>
    <row r="46" spans="1:15">
      <c r="A46" t="s">
        <v>1741</v>
      </c>
      <c r="B46" s="188"/>
      <c r="D46" s="185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>
      <c r="B47" s="188"/>
      <c r="D47" s="187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  <row r="48" spans="1:15">
      <c r="A48" s="189"/>
      <c r="B48" s="189"/>
      <c r="D48" s="187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</row>
    <row r="49" spans="1:15">
      <c r="A49" s="189"/>
      <c r="B49" s="189"/>
      <c r="D49" s="187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SUMPRODUCT((List!$B$1:$B$1102=A2)*(List!$O$1:$O$1102=""))</f>
        <v>46</v>
      </c>
    </row>
    <row r="3" spans="1:2">
      <c r="A3" s="1">
        <v>3</v>
      </c>
      <c r="B3" s="1">
        <f>SUMPRODUCT((List!$B$1:$B$1102=A3)*(List!$O$1:$O$1102=""))</f>
        <v>48</v>
      </c>
    </row>
    <row r="4" spans="1:2">
      <c r="A4" s="1">
        <v>4</v>
      </c>
      <c r="B4" s="1">
        <f>SUMPRODUCT((List!$B$1:$B$1102=A4)*(List!$O$1:$O$1102=""))</f>
        <v>38</v>
      </c>
    </row>
    <row r="5" spans="1:2">
      <c r="A5" s="1">
        <v>5</v>
      </c>
      <c r="B5" s="1">
        <f>SUMPRODUCT((List!$B$1:$B$1102=A5)*(List!$O$1:$O$1102=""))</f>
        <v>42</v>
      </c>
    </row>
    <row r="6" spans="1:2">
      <c r="A6" s="1">
        <v>6</v>
      </c>
      <c r="B6" s="1">
        <f>SUMPRODUCT((List!$B$1:$B$1102=A6)*(List!$O$1:$O$1102=""))</f>
        <v>37</v>
      </c>
    </row>
    <row r="7" spans="1:2">
      <c r="A7" s="1">
        <v>7</v>
      </c>
      <c r="B7" s="1" cm="1">
        <f t="array" ref="B7">SUMPRODUCT((List!$B$1:$B$1102=A7)*(List!$O$1:$O$1102=""))</f>
        <v>26</v>
      </c>
    </row>
    <row r="8" spans="1:2">
      <c r="A8" s="1">
        <v>8</v>
      </c>
      <c r="B8" s="1">
        <f>SUMPRODUCT((List!$B$1:$B$1102=A8)*(List!$O$1:$O$1102=""))</f>
        <v>25</v>
      </c>
    </row>
    <row r="9" spans="1:2">
      <c r="A9" s="1">
        <v>9</v>
      </c>
      <c r="B9" s="1">
        <f>SUMPRODUCT((List!$B$1:$B$1102=A9)*(List!$O$1:$O$1102=""))</f>
        <v>19</v>
      </c>
    </row>
    <row r="10" spans="1:2">
      <c r="A10" s="1">
        <v>10</v>
      </c>
      <c r="B10" s="1">
        <f>SUMPRODUCT((List!$B$1:$B$1102=A10)*(List!$O$1:$O$1102=""))</f>
        <v>17</v>
      </c>
    </row>
    <row r="11" spans="1:2">
      <c r="A11" s="1">
        <v>11</v>
      </c>
      <c r="B11" s="1">
        <f>SUMPRODUCT((List!$B$1:$B$1102=A11)*(List!$O$1:$O$1102=""))</f>
        <v>10</v>
      </c>
    </row>
    <row r="12" spans="1:2">
      <c r="A12" s="1">
        <v>12</v>
      </c>
      <c r="B12" s="1">
        <f>SUMPRODUCT((List!$B$1:$B$1102=A12)*(List!$O$1:$O$1102=""))</f>
        <v>10</v>
      </c>
    </row>
    <row r="13" spans="1:2">
      <c r="A13" s="1">
        <v>13</v>
      </c>
      <c r="B13" s="1">
        <f>SUMPRODUCT((List!$B$1:$B$1102=A13)*(List!$O$1:$O$1102=""))</f>
        <v>6</v>
      </c>
    </row>
    <row r="14" spans="1:2">
      <c r="A14" s="1">
        <v>14</v>
      </c>
      <c r="B14" s="1">
        <f>SUMPRODUCT((List!$B$1:$B$1102=A14)*(List!$O$1:$O$1102=""))</f>
        <v>1</v>
      </c>
    </row>
    <row r="15" spans="1:2">
      <c r="A15" s="1">
        <v>15</v>
      </c>
      <c r="B15" s="1">
        <f>SUMPRODUCT((List!$B$1:$B$1102=A15)*(List!$O$1:$O$1102=""))</f>
        <v>0</v>
      </c>
    </row>
    <row r="16" spans="1:2">
      <c r="A16" s="1">
        <v>16</v>
      </c>
      <c r="B16" s="1">
        <f>SUMPRODUCT((List!$B$1:$B$1102=A16)*(List!$O$1:$O$1102=""))</f>
        <v>0</v>
      </c>
    </row>
    <row r="17" spans="1:2">
      <c r="A17" s="1">
        <v>17</v>
      </c>
      <c r="B17" s="1">
        <f>SUMPRODUCT((List!$B$1:$B$1102=A17)*(List!$O$1:$O$1102=""))</f>
        <v>1</v>
      </c>
    </row>
    <row r="18" spans="1:2">
      <c r="A18" s="1">
        <v>18</v>
      </c>
      <c r="B18" s="1">
        <f>SUMPRODUCT((List!$B$1:$B$1102=A18)*(List!$O$1:$O$1102=""))</f>
        <v>1</v>
      </c>
    </row>
    <row r="19" spans="1:2">
      <c r="A19" s="1">
        <v>19</v>
      </c>
      <c r="B19" s="1">
        <f>SUMPRODUCT((List!$B$1:$B$1102=A19)*(List!$O$1:$O$1102=""))</f>
        <v>2</v>
      </c>
    </row>
    <row r="20" spans="1:2">
      <c r="A20" s="33" t="s">
        <v>1460</v>
      </c>
      <c r="B20" s="1" cm="1">
        <f t="array" ref="B20">SUMPRODUCT((List!$B$1:$B$1102&gt;19)*(List!$O$1:$O$1102=""))</f>
        <v>9</v>
      </c>
    </row>
    <row r="22" spans="1:2">
      <c r="A22" s="3" t="s">
        <v>520</v>
      </c>
      <c r="B22" s="1">
        <f>COUNTA(List!A:A)-COUNT(List!O:O)-1</f>
        <v>338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O3" sqref="O3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 ht="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30">
      <c r="A2" s="168" t="s">
        <v>1617</v>
      </c>
      <c r="B2" s="169">
        <f>COUNTIF(List!C2:C354,"&gt;0")</f>
        <v>48</v>
      </c>
      <c r="C2" s="167">
        <f>COUNTIF(List!C2:C354,"&lt;0")</f>
        <v>8</v>
      </c>
      <c r="D2" s="167">
        <f>COUNTIF(List!D2:D354,"&gt;0")</f>
        <v>256</v>
      </c>
      <c r="E2" s="167">
        <f>COUNTIF(List!E2:E354,"&gt;0")</f>
        <v>277</v>
      </c>
      <c r="F2" s="167">
        <f>COUNTIF(List!F2:F354,"&gt;0")</f>
        <v>139</v>
      </c>
      <c r="G2" s="167">
        <f>COUNTIF(List!G2:G354,"&gt;0")</f>
        <v>93</v>
      </c>
      <c r="H2" s="167">
        <f>COUNTIF(List!H2:H354,"&gt;0")</f>
        <v>47</v>
      </c>
      <c r="I2" s="167">
        <f>COUNTIF(List!I2:I354,"&gt;0")</f>
        <v>59</v>
      </c>
      <c r="J2" s="167">
        <f>COUNTIF(List!J2:J354,"&gt;0")</f>
        <v>106</v>
      </c>
      <c r="K2" s="167">
        <f>COUNTIF(List!K2:K354,"&gt;0")</f>
        <v>26</v>
      </c>
      <c r="L2" s="167">
        <f>COUNTIF(List!L2:L354,"&gt;0")</f>
        <v>45</v>
      </c>
      <c r="M2" s="167">
        <f>COUNTIF(List!M2:M354,"&gt;0")</f>
        <v>34</v>
      </c>
      <c r="N2" s="167">
        <f>COUNTIF(List!N2:N354,"&gt;0")</f>
        <v>145</v>
      </c>
      <c r="O2" s="166"/>
    </row>
    <row r="3" spans="1:15" ht="15">
      <c r="A3" s="171" t="s">
        <v>1618</v>
      </c>
      <c r="B3" s="170">
        <f>B2/'Size Distribution'!$B22*100</f>
        <v>14.201183431952662</v>
      </c>
      <c r="C3" s="170">
        <f>C2/'Size Distribution'!$B22*100</f>
        <v>2.3668639053254439</v>
      </c>
      <c r="D3" s="170">
        <f>D2/'Size Distribution'!$B22*100</f>
        <v>75.739644970414204</v>
      </c>
      <c r="E3" s="170">
        <f>E2/'Size Distribution'!$B22*100</f>
        <v>81.952662721893489</v>
      </c>
      <c r="F3" s="170">
        <f>F2/'Size Distribution'!$B22*100</f>
        <v>41.124260355029584</v>
      </c>
      <c r="G3" s="170">
        <f>G2/'Size Distribution'!$B22*100</f>
        <v>27.514792899408285</v>
      </c>
      <c r="H3" s="170">
        <f>H2/'Size Distribution'!$B22*100</f>
        <v>13.905325443786982</v>
      </c>
      <c r="I3" s="170">
        <f>I2/'Size Distribution'!$B22*100</f>
        <v>17.45562130177515</v>
      </c>
      <c r="J3" s="170">
        <f>J2/'Size Distribution'!$B22*100</f>
        <v>31.360946745562128</v>
      </c>
      <c r="K3" s="170">
        <f>K2/'Size Distribution'!$B22*100</f>
        <v>7.6923076923076925</v>
      </c>
      <c r="L3" s="170">
        <f>L2/'Size Distribution'!$B22*100</f>
        <v>13.313609467455622</v>
      </c>
      <c r="M3" s="170">
        <f>M2/'Size Distribution'!$B22*100</f>
        <v>10.059171597633137</v>
      </c>
      <c r="N3" s="170">
        <f>N2/'Size Distribution'!$B22*100</f>
        <v>42.899408284023671</v>
      </c>
      <c r="O3" s="166" t="s">
        <v>1609</v>
      </c>
    </row>
  </sheetData>
  <phoneticPr fontId="2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SUMPRODUCT((List!$Q$1:$Q$1102=$A2)*(List!$O$1:$O$1102=""))</f>
        <v>1</v>
      </c>
      <c r="C2">
        <f>SUMPRODUCT((List!$Q$1:$Q$1102=$A2)*(List!$O$1:$O$1102="")*(List!$B$1:$B$1102&gt;=7))</f>
        <v>0</v>
      </c>
      <c r="E2" s="1"/>
      <c r="H2" s="31"/>
    </row>
    <row r="3" spans="1:8">
      <c r="A3">
        <v>1938</v>
      </c>
      <c r="B3">
        <f>SUMPRODUCT((List!$Q$1:$Q$1102=$A3)*(List!$O$1:$O$1102=""))</f>
        <v>0</v>
      </c>
      <c r="C3">
        <f>SUMPRODUCT((List!$Q$1:$Q$1102=$A3)*(List!$O$1:$O$1102="")*(List!$B$1:$B$1102&gt;=7))</f>
        <v>0</v>
      </c>
    </row>
    <row r="4" spans="1:8">
      <c r="A4">
        <v>1939</v>
      </c>
      <c r="B4">
        <f>SUMPRODUCT((List!$Q$1:$Q$1102=$A4)*(List!$O$1:$O$1102=""))</f>
        <v>0</v>
      </c>
      <c r="C4">
        <f>SUMPRODUCT((List!$Q$1:$Q$1102=$A4)*(List!$O$1:$O$1102="")*(List!$B$1:$B$1102&gt;=7))</f>
        <v>0</v>
      </c>
    </row>
    <row r="5" spans="1:8">
      <c r="A5">
        <f t="shared" ref="A5:A27" si="0">A4+1</f>
        <v>1940</v>
      </c>
      <c r="B5">
        <f>SUMPRODUCT((List!$Q$1:$Q$1102=$A5)*(List!$O$1:$O$1102=""))</f>
        <v>1</v>
      </c>
      <c r="C5">
        <f>SUMPRODUCT((List!$Q$1:$Q$1102=$A5)*(List!$O$1:$O$1102="")*(List!$B$1:$B$1102&gt;=7))</f>
        <v>0</v>
      </c>
    </row>
    <row r="6" spans="1:8">
      <c r="A6">
        <f t="shared" si="0"/>
        <v>1941</v>
      </c>
      <c r="B6">
        <f>SUMPRODUCT((List!$Q$1:$Q$1102=$A6)*(List!$O$1:$O$1102=""))</f>
        <v>1</v>
      </c>
      <c r="C6">
        <f>SUMPRODUCT((List!$Q$1:$Q$1102=$A6)*(List!$O$1:$O$1102="")*(List!$B$1:$B$1102&gt;=7))</f>
        <v>0</v>
      </c>
    </row>
    <row r="7" spans="1:8">
      <c r="A7">
        <f t="shared" si="0"/>
        <v>1942</v>
      </c>
      <c r="B7">
        <f>SUMPRODUCT((List!$Q$1:$Q$1102=$A7)*(List!$O$1:$O$1102=""))</f>
        <v>0</v>
      </c>
      <c r="C7">
        <f>SUMPRODUCT((List!$Q$1:$Q$1102=$A7)*(List!$O$1:$O$1102="")*(List!$B$1:$B$1102&gt;=7))</f>
        <v>0</v>
      </c>
    </row>
    <row r="8" spans="1:8">
      <c r="A8">
        <f t="shared" si="0"/>
        <v>1943</v>
      </c>
      <c r="B8">
        <f>SUMPRODUCT((List!$Q$1:$Q$1102=$A8)*(List!$O$1:$O$1102=""))</f>
        <v>0</v>
      </c>
      <c r="C8">
        <f>SUMPRODUCT((List!$Q$1:$Q$1102=$A8)*(List!$O$1:$O$1102="")*(List!$B$1:$B$1102&gt;=7))</f>
        <v>0</v>
      </c>
    </row>
    <row r="9" spans="1:8">
      <c r="A9">
        <f t="shared" si="0"/>
        <v>1944</v>
      </c>
      <c r="B9">
        <f>SUMPRODUCT((List!$Q$1:$Q$1102=$A9)*(List!$O$1:$O$1102=""))</f>
        <v>0</v>
      </c>
      <c r="C9">
        <f>SUMPRODUCT((List!$Q$1:$Q$1102=$A9)*(List!$O$1:$O$1102="")*(List!$B$1:$B$1102&gt;=7))</f>
        <v>0</v>
      </c>
    </row>
    <row r="10" spans="1:8">
      <c r="A10">
        <f t="shared" si="0"/>
        <v>1945</v>
      </c>
      <c r="B10">
        <f>SUMPRODUCT((List!$Q$1:$Q$1102=$A10)*(List!$O$1:$O$1102=""))</f>
        <v>0</v>
      </c>
      <c r="C10">
        <f>SUMPRODUCT((List!$Q$1:$Q$1102=$A10)*(List!$O$1:$O$1102="")*(List!$B$1:$B$1102&gt;=7))</f>
        <v>0</v>
      </c>
    </row>
    <row r="11" spans="1:8">
      <c r="A11">
        <f t="shared" si="0"/>
        <v>1946</v>
      </c>
      <c r="B11">
        <f>SUMPRODUCT((List!$Q$1:$Q$1102=$A11)*(List!$O$1:$O$1102=""))</f>
        <v>0</v>
      </c>
      <c r="C11">
        <f>SUMPRODUCT((List!$Q$1:$Q$1102=$A11)*(List!$O$1:$O$1102="")*(List!$B$1:$B$1102&gt;=7))</f>
        <v>0</v>
      </c>
    </row>
    <row r="12" spans="1:8">
      <c r="A12">
        <f t="shared" si="0"/>
        <v>1947</v>
      </c>
      <c r="B12">
        <f>SUMPRODUCT((List!$Q$1:$Q$1102=$A12)*(List!$O$1:$O$1102=""))</f>
        <v>0</v>
      </c>
      <c r="C12">
        <f>SUMPRODUCT((List!$Q$1:$Q$1102=$A12)*(List!$O$1:$O$1102="")*(List!$B$1:$B$1102&gt;=7))</f>
        <v>0</v>
      </c>
    </row>
    <row r="13" spans="1:8">
      <c r="A13">
        <f t="shared" si="0"/>
        <v>1948</v>
      </c>
      <c r="B13">
        <f>SUMPRODUCT((List!$Q$1:$Q$1102=$A13)*(List!$O$1:$O$1102=""))</f>
        <v>0</v>
      </c>
      <c r="C13">
        <f>SUMPRODUCT((List!$Q$1:$Q$1102=$A13)*(List!$O$1:$O$1102="")*(List!$B$1:$B$1102&gt;=7))</f>
        <v>0</v>
      </c>
    </row>
    <row r="14" spans="1:8">
      <c r="A14">
        <f t="shared" si="0"/>
        <v>1949</v>
      </c>
      <c r="B14">
        <f>SUMPRODUCT((List!$Q$1:$Q$1102=$A14)*(List!$O$1:$O$1102=""))</f>
        <v>0</v>
      </c>
      <c r="C14">
        <f>SUMPRODUCT((List!$Q$1:$Q$1102=$A14)*(List!$O$1:$O$1102="")*(List!$B$1:$B$1102&gt;=7))</f>
        <v>0</v>
      </c>
    </row>
    <row r="15" spans="1:8">
      <c r="A15">
        <f t="shared" si="0"/>
        <v>1950</v>
      </c>
      <c r="B15">
        <f>SUMPRODUCT((List!$Q$1:$Q$1102=$A15)*(List!$O$1:$O$1102=""))</f>
        <v>0</v>
      </c>
      <c r="C15">
        <f>SUMPRODUCT((List!$Q$1:$Q$1102=$A15)*(List!$O$1:$O$1102="")*(List!$B$1:$B$1102&gt;=7))</f>
        <v>0</v>
      </c>
    </row>
    <row r="16" spans="1:8">
      <c r="A16">
        <f t="shared" si="0"/>
        <v>1951</v>
      </c>
      <c r="B16">
        <f>SUMPRODUCT((List!$Q$1:$Q$1102=$A16)*(List!$O$1:$O$1102=""))</f>
        <v>0</v>
      </c>
      <c r="C16">
        <f>SUMPRODUCT((List!$Q$1:$Q$1102=$A16)*(List!$O$1:$O$1102="")*(List!$B$1:$B$1102&gt;=7))</f>
        <v>0</v>
      </c>
    </row>
    <row r="17" spans="1:3">
      <c r="A17">
        <f t="shared" si="0"/>
        <v>1952</v>
      </c>
      <c r="B17">
        <f>SUMPRODUCT((List!$Q$1:$Q$1102=$A17)*(List!$O$1:$O$1102=""))</f>
        <v>0</v>
      </c>
      <c r="C17">
        <f>SUMPRODUCT((List!$Q$1:$Q$1102=$A17)*(List!$O$1:$O$1102="")*(List!$B$1:$B$1102&gt;=7))</f>
        <v>0</v>
      </c>
    </row>
    <row r="18" spans="1:3">
      <c r="A18">
        <f t="shared" si="0"/>
        <v>1953</v>
      </c>
      <c r="B18">
        <f>SUMPRODUCT((List!$Q$1:$Q$1102=$A18)*(List!$O$1:$O$1102=""))</f>
        <v>0</v>
      </c>
      <c r="C18">
        <f>SUMPRODUCT((List!$Q$1:$Q$1102=$A18)*(List!$O$1:$O$1102="")*(List!$B$1:$B$1102&gt;=7))</f>
        <v>0</v>
      </c>
    </row>
    <row r="19" spans="1:3">
      <c r="A19">
        <f t="shared" si="0"/>
        <v>1954</v>
      </c>
      <c r="B19">
        <f>SUMPRODUCT((List!$Q$1:$Q$1102=$A19)*(List!$O$1:$O$1102=""))</f>
        <v>0</v>
      </c>
      <c r="C19">
        <f>SUMPRODUCT((List!$Q$1:$Q$1102=$A19)*(List!$O$1:$O$1102="")*(List!$B$1:$B$1102&gt;=7))</f>
        <v>0</v>
      </c>
    </row>
    <row r="20" spans="1:3">
      <c r="A20">
        <f t="shared" si="0"/>
        <v>1955</v>
      </c>
      <c r="B20">
        <f>SUMPRODUCT((List!$Q$1:$Q$1102=$A20)*(List!$O$1:$O$1102=""))</f>
        <v>0</v>
      </c>
      <c r="C20">
        <f>SUMPRODUCT((List!$Q$1:$Q$1102=$A20)*(List!$O$1:$O$1102="")*(List!$B$1:$B$1102&gt;=7))</f>
        <v>0</v>
      </c>
    </row>
    <row r="21" spans="1:3">
      <c r="A21">
        <f t="shared" si="0"/>
        <v>1956</v>
      </c>
      <c r="B21">
        <f>SUMPRODUCT((List!$Q$1:$Q$1102=$A21)*(List!$O$1:$O$1102=""))</f>
        <v>0</v>
      </c>
      <c r="C21">
        <f>SUMPRODUCT((List!$Q$1:$Q$1102=$A21)*(List!$O$1:$O$1102="")*(List!$B$1:$B$1102&gt;=7))</f>
        <v>0</v>
      </c>
    </row>
    <row r="22" spans="1:3">
      <c r="A22">
        <f t="shared" si="0"/>
        <v>1957</v>
      </c>
      <c r="B22">
        <f>SUMPRODUCT((List!$Q$1:$Q$1102=$A22)*(List!$O$1:$O$1102=""))</f>
        <v>0</v>
      </c>
      <c r="C22">
        <f>SUMPRODUCT((List!$Q$1:$Q$1102=$A22)*(List!$O$1:$O$1102="")*(List!$B$1:$B$1102&gt;=7))</f>
        <v>0</v>
      </c>
    </row>
    <row r="23" spans="1:3">
      <c r="A23">
        <f t="shared" si="0"/>
        <v>1958</v>
      </c>
      <c r="B23">
        <f>SUMPRODUCT((List!$Q$1:$Q$1102=$A23)*(List!$O$1:$O$1102=""))</f>
        <v>0</v>
      </c>
      <c r="C23">
        <f>SUMPRODUCT((List!$Q$1:$Q$1102=$A23)*(List!$O$1:$O$1102="")*(List!$B$1:$B$1102&gt;=7))</f>
        <v>0</v>
      </c>
    </row>
    <row r="24" spans="1:3">
      <c r="A24">
        <f t="shared" si="0"/>
        <v>1959</v>
      </c>
      <c r="B24">
        <f>SUMPRODUCT((List!$Q$1:$Q$1102=$A24)*(List!$O$1:$O$1102=""))</f>
        <v>0</v>
      </c>
      <c r="C24">
        <f>SUMPRODUCT((List!$Q$1:$Q$1102=$A24)*(List!$O$1:$O$1102="")*(List!$B$1:$B$1102&gt;=7))</f>
        <v>0</v>
      </c>
    </row>
    <row r="25" spans="1:3">
      <c r="A25">
        <f t="shared" si="0"/>
        <v>1960</v>
      </c>
      <c r="B25">
        <f>SUMPRODUCT((List!$Q$1:$Q$1102=$A25)*(List!$O$1:$O$1102=""))</f>
        <v>0</v>
      </c>
      <c r="C25">
        <f>SUMPRODUCT((List!$Q$1:$Q$1102=$A25)*(List!$O$1:$O$1102="")*(List!$B$1:$B$1102&gt;=7))</f>
        <v>0</v>
      </c>
    </row>
    <row r="26" spans="1:3">
      <c r="A26">
        <f t="shared" si="0"/>
        <v>1961</v>
      </c>
      <c r="B26">
        <f>SUMPRODUCT((List!$Q$1:$Q$1102=$A26)*(List!$O$1:$O$1102=""))</f>
        <v>0</v>
      </c>
      <c r="C26">
        <f>SUMPRODUCT((List!$Q$1:$Q$1102=$A26)*(List!$O$1:$O$1102="")*(List!$B$1:$B$1102&gt;=7))</f>
        <v>0</v>
      </c>
    </row>
    <row r="27" spans="1:3">
      <c r="A27">
        <f t="shared" si="0"/>
        <v>1962</v>
      </c>
      <c r="B27">
        <f>SUMPRODUCT((List!$Q$1:$Q$1102=$A27)*(List!$O$1:$O$1102=""))</f>
        <v>0</v>
      </c>
      <c r="C27">
        <f>SUMPRODUCT((List!$Q$1:$Q$1102=$A27)*(List!$O$1:$O$1102="")*(List!$B$1:$B$1102&gt;=7))</f>
        <v>0</v>
      </c>
    </row>
    <row r="28" spans="1:3">
      <c r="A28">
        <v>1963</v>
      </c>
      <c r="B28">
        <f>SUMPRODUCT((List!$Q$1:$Q$1102=$A28)*(List!$O$1:$O$1102=""))</f>
        <v>1</v>
      </c>
      <c r="C28">
        <f>SUMPRODUCT((List!$Q$1:$Q$1102=$A28)*(List!$O$1:$O$1102="")*(List!$B$1:$B$1102&gt;=7))</f>
        <v>0</v>
      </c>
    </row>
    <row r="29" spans="1:3">
      <c r="A29">
        <v>1964</v>
      </c>
      <c r="B29">
        <f>SUMPRODUCT((List!$Q$1:$Q$1102=A29)*(List!$O$1:$O$1102=""))</f>
        <v>0</v>
      </c>
      <c r="C29">
        <f>SUMPRODUCT((List!$Q$1:$Q$1102=$A29)*(List!$O$1:$O$1102="")*(List!$B$1:$B$1102&gt;=7))</f>
        <v>0</v>
      </c>
    </row>
    <row r="30" spans="1:3">
      <c r="A30">
        <v>1965</v>
      </c>
      <c r="B30">
        <f>SUMPRODUCT((List!$Q$1:$Q$1102=A30)*(List!$O$1:$O$1102=""))</f>
        <v>0</v>
      </c>
      <c r="C30">
        <f>SUMPRODUCT((List!$Q$1:$Q$1102=$A30)*(List!$O$1:$O$1102="")*(List!$B$1:$B$1102&gt;=7))</f>
        <v>0</v>
      </c>
    </row>
    <row r="31" spans="1:3">
      <c r="A31">
        <v>1966</v>
      </c>
      <c r="B31">
        <f>SUMPRODUCT((List!$Q$1:$Q$1102=A31)*(List!$O$1:$O$1102=""))</f>
        <v>0</v>
      </c>
      <c r="C31">
        <f>SUMPRODUCT((List!$Q$1:$Q$1102=$A31)*(List!$O$1:$O$1102="")*(List!$B$1:$B$1102&gt;=7))</f>
        <v>0</v>
      </c>
    </row>
    <row r="32" spans="1:3">
      <c r="A32">
        <v>1967</v>
      </c>
      <c r="B32">
        <f>SUMPRODUCT((List!$Q$1:$Q$1102=A32)*(List!$O$1:$O$1102=""))</f>
        <v>0</v>
      </c>
      <c r="C32">
        <f>SUMPRODUCT((List!$Q$1:$Q$1102=$A32)*(List!$O$1:$O$1102="")*(List!$B$1:$B$1102&gt;=7))</f>
        <v>0</v>
      </c>
    </row>
    <row r="33" spans="1:3">
      <c r="A33">
        <v>1968</v>
      </c>
      <c r="B33">
        <f>SUMPRODUCT((List!$Q$1:$Q$1102=A33)*(List!$O$1:$O$1102=""))</f>
        <v>1</v>
      </c>
      <c r="C33">
        <f>SUMPRODUCT((List!$Q$1:$Q$1102=$A33)*(List!$O$1:$O$1102="")*(List!$B$1:$B$1102&gt;=7))</f>
        <v>0</v>
      </c>
    </row>
    <row r="34" spans="1:3">
      <c r="A34">
        <v>1969</v>
      </c>
      <c r="B34">
        <f>SUMPRODUCT((List!$Q$1:$Q$1102=A34)*(List!$O$1:$O$1102=""))</f>
        <v>2</v>
      </c>
      <c r="C34">
        <f>SUMPRODUCT((List!$Q$1:$Q$1102=$A34)*(List!$O$1:$O$1102="")*(List!$B$1:$B$1102&gt;=7))</f>
        <v>0</v>
      </c>
    </row>
    <row r="35" spans="1:3">
      <c r="A35">
        <v>1970</v>
      </c>
      <c r="B35">
        <f>SUMPRODUCT((List!$Q$1:$Q$1102=A35)*(List!$O$1:$O$1102=""))</f>
        <v>3</v>
      </c>
      <c r="C35">
        <f>SUMPRODUCT((List!$Q$1:$Q$1102=$A35)*(List!$O$1:$O$1102="")*(List!$B$1:$B$1102&gt;=7))</f>
        <v>0</v>
      </c>
    </row>
    <row r="36" spans="1:3">
      <c r="A36">
        <v>1971</v>
      </c>
      <c r="B36">
        <f>SUMPRODUCT((List!$Q$1:$Q$1102=A36)*(List!$O$1:$O$1102=""))</f>
        <v>9</v>
      </c>
      <c r="C36">
        <f>SUMPRODUCT((List!$Q$1:$Q$1102=$A36)*(List!$O$1:$O$1102="")*(List!$B$1:$B$1102&gt;=7))</f>
        <v>0</v>
      </c>
    </row>
    <row r="37" spans="1:3">
      <c r="A37">
        <v>1972</v>
      </c>
      <c r="B37">
        <f>SUMPRODUCT((List!$Q$1:$Q$1102=A37)*(List!$O$1:$O$1102=""))</f>
        <v>4</v>
      </c>
      <c r="C37">
        <f>SUMPRODUCT((List!$Q$1:$Q$1102=$A37)*(List!$O$1:$O$1102="")*(List!$B$1:$B$1102&gt;=7))</f>
        <v>0</v>
      </c>
    </row>
    <row r="38" spans="1:3">
      <c r="A38">
        <v>1973</v>
      </c>
      <c r="B38">
        <f>SUMPRODUCT((List!$Q$1:$Q$1102=A38)*(List!$O$1:$O$1102=""))</f>
        <v>4</v>
      </c>
      <c r="C38">
        <f>SUMPRODUCT((List!$Q$1:$Q$1102=$A38)*(List!$O$1:$O$1102="")*(List!$B$1:$B$1102&gt;=7))</f>
        <v>1</v>
      </c>
    </row>
    <row r="39" spans="1:3">
      <c r="A39">
        <v>1974</v>
      </c>
      <c r="B39">
        <f>SUMPRODUCT((List!$Q$1:$Q$1102=A39)*(List!$O$1:$O$1102=""))</f>
        <v>4</v>
      </c>
      <c r="C39">
        <f>SUMPRODUCT((List!$Q$1:$Q$1102=$A39)*(List!$O$1:$O$1102="")*(List!$B$1:$B$1102&gt;=7))</f>
        <v>3</v>
      </c>
    </row>
    <row r="40" spans="1:3">
      <c r="A40">
        <v>1975</v>
      </c>
      <c r="B40">
        <f>SUMPRODUCT((List!$Q$1:$Q$1102=A40)*(List!$O$1:$O$1102=""))</f>
        <v>8</v>
      </c>
      <c r="C40">
        <f>SUMPRODUCT((List!$Q$1:$Q$1102=$A40)*(List!$O$1:$O$1102="")*(List!$B$1:$B$1102&gt;=7))</f>
        <v>3</v>
      </c>
    </row>
    <row r="41" spans="1:3">
      <c r="A41">
        <v>1976</v>
      </c>
      <c r="B41">
        <f>SUMPRODUCT((List!$Q$1:$Q$1102=A41)*(List!$O$1:$O$1102=""))</f>
        <v>2</v>
      </c>
      <c r="C41">
        <f>SUMPRODUCT((List!$Q$1:$Q$1102=$A41)*(List!$O$1:$O$1102="")*(List!$B$1:$B$1102&gt;=7))</f>
        <v>1</v>
      </c>
    </row>
    <row r="42" spans="1:3">
      <c r="A42">
        <v>1977</v>
      </c>
      <c r="B42">
        <f>SUMPRODUCT((List!$Q$1:$Q$1102=A42)*(List!$O$1:$O$1102=""))</f>
        <v>5</v>
      </c>
      <c r="C42">
        <f>SUMPRODUCT((List!$Q$1:$Q$1102=$A42)*(List!$O$1:$O$1102="")*(List!$B$1:$B$1102&gt;=7))</f>
        <v>1</v>
      </c>
    </row>
    <row r="43" spans="1:3">
      <c r="A43">
        <v>1978</v>
      </c>
      <c r="B43">
        <f>SUMPRODUCT((List!$Q$1:$Q$1102=A43)*(List!$O$1:$O$1102=""))</f>
        <v>3</v>
      </c>
      <c r="C43">
        <f>SUMPRODUCT((List!$Q$1:$Q$1102=$A43)*(List!$O$1:$O$1102="")*(List!$B$1:$B$1102&gt;=7))</f>
        <v>2</v>
      </c>
    </row>
    <row r="44" spans="1:3">
      <c r="A44">
        <v>1979</v>
      </c>
      <c r="B44">
        <f>SUMPRODUCT((List!$Q$1:$Q$1102=A44)*(List!$O$1:$O$1102=""))</f>
        <v>2</v>
      </c>
      <c r="C44">
        <f>SUMPRODUCT((List!$Q$1:$Q$1102=$A44)*(List!$O$1:$O$1102="")*(List!$B$1:$B$1102&gt;=7))</f>
        <v>0</v>
      </c>
    </row>
    <row r="45" spans="1:3">
      <c r="A45">
        <v>1980</v>
      </c>
      <c r="B45">
        <f>SUMPRODUCT((List!$Q$1:$Q$1102=A45)*(List!$O$1:$O$1102=""))</f>
        <v>0</v>
      </c>
      <c r="C45">
        <f>SUMPRODUCT((List!$Q$1:$Q$1102=$A45)*(List!$O$1:$O$1102="")*(List!$B$1:$B$1102&gt;=7))</f>
        <v>0</v>
      </c>
    </row>
    <row r="46" spans="1:3">
      <c r="A46">
        <v>1981</v>
      </c>
      <c r="B46">
        <f>SUMPRODUCT((List!$Q$1:$Q$1102=A46)*(List!$O$1:$O$1102=""))</f>
        <v>3</v>
      </c>
      <c r="C46">
        <f>SUMPRODUCT((List!$Q$1:$Q$1102=$A46)*(List!$O$1:$O$1102="")*(List!$B$1:$B$1102&gt;=7))</f>
        <v>0</v>
      </c>
    </row>
    <row r="47" spans="1:3">
      <c r="A47">
        <v>1982</v>
      </c>
      <c r="B47">
        <f>SUMPRODUCT((List!$Q$1:$Q$1102=A47)*(List!$O$1:$O$1102=""))</f>
        <v>1</v>
      </c>
      <c r="C47">
        <f>SUMPRODUCT((List!$Q$1:$Q$1102=$A47)*(List!$O$1:$O$1102="")*(List!$B$1:$B$1102&gt;=7))</f>
        <v>0</v>
      </c>
    </row>
    <row r="48" spans="1:3">
      <c r="A48">
        <v>1983</v>
      </c>
      <c r="B48">
        <f>SUMPRODUCT((List!$Q$1:$Q$1102=A48)*(List!$O$1:$O$1102=""))</f>
        <v>1</v>
      </c>
      <c r="C48">
        <f>SUMPRODUCT((List!$Q$1:$Q$1102=$A48)*(List!$O$1:$O$1102="")*(List!$B$1:$B$1102&gt;=7))</f>
        <v>0</v>
      </c>
    </row>
    <row r="49" spans="1:3">
      <c r="A49">
        <v>1984</v>
      </c>
      <c r="B49">
        <f>SUMPRODUCT((List!$Q$1:$Q$1102=A49)*(List!$O$1:$O$1102=""))</f>
        <v>6</v>
      </c>
      <c r="C49">
        <f>SUMPRODUCT((List!$Q$1:$Q$1102=$A49)*(List!$O$1:$O$1102="")*(List!$B$1:$B$1102&gt;=7))</f>
        <v>3</v>
      </c>
    </row>
    <row r="50" spans="1:3">
      <c r="A50">
        <v>1985</v>
      </c>
      <c r="B50">
        <f>SUMPRODUCT((List!$Q$1:$Q$1102=A50)*(List!$O$1:$O$1102=""))</f>
        <v>2</v>
      </c>
      <c r="C50">
        <f>SUMPRODUCT((List!$Q$1:$Q$1102=$A50)*(List!$O$1:$O$1102="")*(List!$B$1:$B$1102&gt;=7))</f>
        <v>0</v>
      </c>
    </row>
    <row r="51" spans="1:3">
      <c r="A51">
        <v>1986</v>
      </c>
      <c r="B51">
        <f>SUMPRODUCT((List!$Q$1:$Q$1102=A51)*(List!$O$1:$O$1102=""))</f>
        <v>4</v>
      </c>
      <c r="C51">
        <f>SUMPRODUCT((List!$Q$1:$Q$1102=$A51)*(List!$O$1:$O$1102="")*(List!$B$1:$B$1102&gt;=7))</f>
        <v>1</v>
      </c>
    </row>
    <row r="52" spans="1:3">
      <c r="A52">
        <v>1987</v>
      </c>
      <c r="B52">
        <f>SUMPRODUCT((List!$Q$1:$Q$1102=A52)*(List!$O$1:$O$1102=""))</f>
        <v>10</v>
      </c>
      <c r="C52">
        <f>SUMPRODUCT((List!$Q$1:$Q$1102=$A52)*(List!$O$1:$O$1102="")*(List!$B$1:$B$1102&gt;=7))</f>
        <v>1</v>
      </c>
    </row>
    <row r="53" spans="1:3">
      <c r="A53">
        <v>1988</v>
      </c>
      <c r="B53">
        <f>SUMPRODUCT((List!$Q$1:$Q$1102=A53)*(List!$O$1:$O$1102=""))</f>
        <v>4</v>
      </c>
      <c r="C53">
        <f>SUMPRODUCT((List!$Q$1:$Q$1102=$A53)*(List!$O$1:$O$1102="")*(List!$B$1:$B$1102&gt;=7))</f>
        <v>0</v>
      </c>
    </row>
    <row r="54" spans="1:3">
      <c r="A54">
        <v>1989</v>
      </c>
      <c r="B54">
        <f>SUMPRODUCT((List!$Q$1:$Q$1102=A54)*(List!$O$1:$O$1102=""))</f>
        <v>5</v>
      </c>
      <c r="C54">
        <f>SUMPRODUCT((List!$Q$1:$Q$1102=$A54)*(List!$O$1:$O$1102="")*(List!$B$1:$B$1102&gt;=7))</f>
        <v>0</v>
      </c>
    </row>
    <row r="55" spans="1:3">
      <c r="A55">
        <v>1990</v>
      </c>
      <c r="B55">
        <f>SUMPRODUCT((List!$Q$1:$Q$1102=A55)*(List!$O$1:$O$1102=""))</f>
        <v>1</v>
      </c>
      <c r="C55">
        <f>SUMPRODUCT((List!$Q$1:$Q$1102=$A55)*(List!$O$1:$O$1102="")*(List!$B$1:$B$1102&gt;=7))</f>
        <v>0</v>
      </c>
    </row>
    <row r="56" spans="1:3">
      <c r="A56">
        <v>1991</v>
      </c>
      <c r="B56">
        <f>SUMPRODUCT((List!$Q$1:$Q$1102=A56)*(List!$O$1:$O$1102=""))</f>
        <v>6</v>
      </c>
      <c r="C56">
        <f>SUMPRODUCT((List!$Q$1:$Q$1102=$A56)*(List!$O$1:$O$1102="")*(List!$B$1:$B$1102&gt;=7))</f>
        <v>0</v>
      </c>
    </row>
    <row r="57" spans="1:3">
      <c r="A57">
        <v>1992</v>
      </c>
      <c r="B57">
        <f>SUMPRODUCT((List!$Q$1:$Q$1102=A57)*(List!$O$1:$O$1102=""))</f>
        <v>5</v>
      </c>
      <c r="C57">
        <f>SUMPRODUCT((List!$Q$1:$Q$1102=$A57)*(List!$O$1:$O$1102="")*(List!$B$1:$B$1102&gt;=7))</f>
        <v>0</v>
      </c>
    </row>
    <row r="58" spans="1:3">
      <c r="A58">
        <v>1993</v>
      </c>
      <c r="B58">
        <f>SUMPRODUCT((List!$Q$1:$Q$1102=A58)*(List!$O$1:$O$1102=""))</f>
        <v>3</v>
      </c>
      <c r="C58">
        <f>SUMPRODUCT((List!$Q$1:$Q$1102=$A58)*(List!$O$1:$O$1102="")*(List!$B$1:$B$1102&gt;=7))</f>
        <v>0</v>
      </c>
    </row>
    <row r="59" spans="1:3">
      <c r="A59">
        <v>1994</v>
      </c>
      <c r="B59">
        <f>SUMPRODUCT((List!$Q$1:$Q$1102=A59)*(List!$O$1:$O$1102=""))</f>
        <v>4</v>
      </c>
      <c r="C59">
        <f>SUMPRODUCT((List!$Q$1:$Q$1102=$A59)*(List!$O$1:$O$1102="")*(List!$B$1:$B$1102&gt;=7))</f>
        <v>0</v>
      </c>
    </row>
    <row r="60" spans="1:3">
      <c r="A60">
        <v>1995</v>
      </c>
      <c r="B60">
        <f>SUMPRODUCT((List!$Q$1:$Q$1102=A60)*(List!$O$1:$O$1102=""))</f>
        <v>1</v>
      </c>
      <c r="C60">
        <f>SUMPRODUCT((List!$Q$1:$Q$1102=$A60)*(List!$O$1:$O$1102="")*(List!$B$1:$B$1102&gt;=7))</f>
        <v>0</v>
      </c>
    </row>
    <row r="61" spans="1:3">
      <c r="A61">
        <v>1996</v>
      </c>
      <c r="B61">
        <f>SUMPRODUCT((List!$Q$1:$Q$1102=A61)*(List!$O$1:$O$1102=""))</f>
        <v>2</v>
      </c>
      <c r="C61">
        <f>SUMPRODUCT((List!$Q$1:$Q$1102=$A61)*(List!$O$1:$O$1102="")*(List!$B$1:$B$1102&gt;=7))</f>
        <v>1</v>
      </c>
    </row>
    <row r="62" spans="1:3">
      <c r="A62">
        <v>1997</v>
      </c>
      <c r="B62">
        <f>SUMPRODUCT((List!$Q$1:$Q$1102=A62)*(List!$O$1:$O$1102=""))</f>
        <v>5</v>
      </c>
      <c r="C62">
        <f>SUMPRODUCT((List!$Q$1:$Q$1102=$A62)*(List!$O$1:$O$1102="")*(List!$B$1:$B$1102&gt;=7))</f>
        <v>4</v>
      </c>
    </row>
    <row r="63" spans="1:3">
      <c r="A63">
        <v>1998</v>
      </c>
      <c r="B63">
        <f>SUMPRODUCT((List!$Q$1:$Q$1102=A63)*(List!$O$1:$O$1102=""))</f>
        <v>2</v>
      </c>
      <c r="C63">
        <f>SUMPRODUCT((List!$Q$1:$Q$1102=$A63)*(List!$O$1:$O$1102="")*(List!$B$1:$B$1102&gt;=7))</f>
        <v>0</v>
      </c>
    </row>
    <row r="64" spans="1:3">
      <c r="A64">
        <v>1999</v>
      </c>
      <c r="B64">
        <f>SUMPRODUCT((List!$Q$1:$Q$1102=A64)*(List!$O$1:$O$1102=""))</f>
        <v>2</v>
      </c>
      <c r="C64">
        <f>SUMPRODUCT((List!$Q$1:$Q$1102=$A64)*(List!$O$1:$O$1102="")*(List!$B$1:$B$1102&gt;=7))</f>
        <v>0</v>
      </c>
    </row>
    <row r="65" spans="1:3">
      <c r="A65">
        <v>2000</v>
      </c>
      <c r="B65">
        <f>SUMPRODUCT((List!$Q$1:$Q$1102=A65)*(List!$O$1:$O$1102=""))</f>
        <v>4</v>
      </c>
      <c r="C65">
        <f>SUMPRODUCT((List!$Q$1:$Q$1102=$A65)*(List!$O$1:$O$1102="")*(List!$B$1:$B$1102&gt;=7))</f>
        <v>1</v>
      </c>
    </row>
    <row r="66" spans="1:3">
      <c r="A66">
        <v>2001</v>
      </c>
      <c r="B66">
        <f>SUMPRODUCT((List!$Q$1:$Q$1102=A66)*(List!$O$1:$O$1102=""))</f>
        <v>4</v>
      </c>
      <c r="C66">
        <f>SUMPRODUCT((List!$Q$1:$Q$1102=$A66)*(List!$O$1:$O$1102="")*(List!$B$1:$B$1102&gt;=7))</f>
        <v>3</v>
      </c>
    </row>
    <row r="67" spans="1:3">
      <c r="A67">
        <v>2002</v>
      </c>
      <c r="B67">
        <f>SUMPRODUCT((List!$Q$1:$Q$1102=A67)*(List!$O$1:$O$1102=""))</f>
        <v>3</v>
      </c>
      <c r="C67">
        <f>SUMPRODUCT((List!$Q$1:$Q$1102=$A67)*(List!$O$1:$O$1102="")*(List!$B$1:$B$1102&gt;=7))</f>
        <v>1</v>
      </c>
    </row>
    <row r="68" spans="1:3">
      <c r="A68">
        <v>2003</v>
      </c>
      <c r="B68">
        <f>SUMPRODUCT((List!$Q$1:$Q$1102=A68)*(List!$O$1:$O$1102=""))</f>
        <v>1</v>
      </c>
      <c r="C68">
        <f>SUMPRODUCT((List!$Q$1:$Q$1102=$A68)*(List!$O$1:$O$1102="")*(List!$B$1:$B$1102&gt;=7))</f>
        <v>0</v>
      </c>
    </row>
    <row r="69" spans="1:3">
      <c r="A69">
        <v>2004</v>
      </c>
      <c r="B69">
        <f>SUMPRODUCT((List!$Q$1:$Q$1102=A69)*(List!$O$1:$O$1102=""))</f>
        <v>5</v>
      </c>
      <c r="C69">
        <f>SUMPRODUCT((List!$Q$1:$Q$1102=$A69)*(List!$O$1:$O$1102="")*(List!$B$1:$B$1102&gt;=7))</f>
        <v>2</v>
      </c>
    </row>
    <row r="70" spans="1:3">
      <c r="A70">
        <v>2005</v>
      </c>
      <c r="B70">
        <f>SUMPRODUCT((List!$Q$1:$Q$1102=A70)*(List!$O$1:$O$1102=""))</f>
        <v>1</v>
      </c>
      <c r="C70">
        <f>SUMPRODUCT((List!$Q$1:$Q$1102=$A70)*(List!$O$1:$O$1102="")*(List!$B$1:$B$1102&gt;=7))</f>
        <v>1</v>
      </c>
    </row>
    <row r="71" spans="1:3">
      <c r="A71">
        <v>2006</v>
      </c>
      <c r="B71">
        <f>SUMPRODUCT((List!$Q$1:$Q$1102=A71)*(List!$O$1:$O$1102=""))</f>
        <v>7</v>
      </c>
      <c r="C71">
        <f>SUMPRODUCT((List!$Q$1:$Q$1102=$A71)*(List!$O$1:$O$1102="")*(List!$B$1:$B$1102&gt;=7))</f>
        <v>4</v>
      </c>
    </row>
    <row r="72" spans="1:3">
      <c r="A72">
        <v>2007</v>
      </c>
      <c r="B72">
        <f>SUMPRODUCT((List!$Q$1:$Q$1102=A72)*(List!$O$1:$O$1102=""))</f>
        <v>5</v>
      </c>
      <c r="C72">
        <f>SUMPRODUCT((List!$Q$1:$Q$1102=$A72)*(List!$O$1:$O$1102="")*(List!$B$1:$B$1102&gt;=7))</f>
        <v>2</v>
      </c>
    </row>
    <row r="73" spans="1:3">
      <c r="A73">
        <v>2008</v>
      </c>
      <c r="B73">
        <f>SUMPRODUCT((List!$Q$1:$Q$1102=A73)*(List!$O$1:$O$1102=""))</f>
        <v>5</v>
      </c>
      <c r="C73">
        <f>SUMPRODUCT((List!$Q$1:$Q$1102=$A73)*(List!$O$1:$O$1102="")*(List!$B$1:$B$1102&gt;=7))</f>
        <v>1</v>
      </c>
    </row>
    <row r="74" spans="1:3">
      <c r="A74">
        <v>2009</v>
      </c>
      <c r="B74">
        <f>SUMPRODUCT((List!$Q$1:$Q$1102=A74)*(List!$O$1:$O$1102=""))</f>
        <v>6</v>
      </c>
      <c r="C74">
        <f>SUMPRODUCT((List!$Q$1:$Q$1102=$A74)*(List!$O$1:$O$1102="")*(List!$B$1:$B$1102&gt;=7))</f>
        <v>2</v>
      </c>
    </row>
    <row r="75" spans="1:3">
      <c r="A75">
        <v>2010</v>
      </c>
      <c r="B75">
        <f>SUMPRODUCT((List!$Q$1:$Q$1102=A75)*(List!$O$1:$O$1102=""))</f>
        <v>8</v>
      </c>
      <c r="C75">
        <f>SUMPRODUCT((List!$Q$1:$Q$1102=$A75)*(List!$O$1:$O$1102="")*(List!$B$1:$B$1102&gt;=7))</f>
        <v>2</v>
      </c>
    </row>
    <row r="76" spans="1:3">
      <c r="A76">
        <v>2011</v>
      </c>
      <c r="B76">
        <f>SUMPRODUCT((List!$Q$1:$Q$1102=A76)*(List!$O$1:$O$1102=""))</f>
        <v>3</v>
      </c>
      <c r="C76">
        <f>SUMPRODUCT((List!$Q$1:$Q$1102=$A76)*(List!$O$1:$O$1102="")*(List!$B$1:$B$1102&gt;=7))</f>
        <v>0</v>
      </c>
    </row>
    <row r="77" spans="1:3">
      <c r="A77">
        <v>2012</v>
      </c>
      <c r="B77">
        <f>SUMPRODUCT((List!$Q$1:$Q$1102=A77)*(List!$O$1:$O$1102=""))</f>
        <v>7</v>
      </c>
      <c r="C77">
        <f>SUMPRODUCT((List!$Q$1:$Q$1102=$A77)*(List!$O$1:$O$1102="")*(List!$B$1:$B$1102&gt;=7))</f>
        <v>0</v>
      </c>
    </row>
    <row r="78" spans="1:3">
      <c r="A78">
        <v>2013</v>
      </c>
      <c r="B78">
        <f>SUMPRODUCT((List!$Q$1:$Q$1102=A78)*(List!$O$1:$O$1102=""))</f>
        <v>6</v>
      </c>
      <c r="C78">
        <f>SUMPRODUCT((List!$Q$1:$Q$1102=$A78)*(List!$O$1:$O$1102="")*(List!$B$1:$B$1102&gt;=7))</f>
        <v>2</v>
      </c>
    </row>
    <row r="79" spans="1:3">
      <c r="A79">
        <v>2014</v>
      </c>
      <c r="B79">
        <f>SUMPRODUCT((List!$Q$1:$Q$1102=A79)*(List!$O$1:$O$1102=""))</f>
        <v>7</v>
      </c>
      <c r="C79">
        <f>SUMPRODUCT((List!$Q$1:$Q$1102=$A79)*(List!$O$1:$O$1102="")*(List!$B$1:$B$1102&gt;=7))</f>
        <v>2</v>
      </c>
    </row>
    <row r="80" spans="1:3">
      <c r="A80">
        <v>2015</v>
      </c>
      <c r="B80">
        <f>SUMPRODUCT((List!$Q$1:$Q$1102=A80)*(List!$O$1:$O$1102=""))</f>
        <v>5</v>
      </c>
      <c r="C80">
        <f>SUMPRODUCT((List!$Q$1:$Q$1102=$A80)*(List!$O$1:$O$1102="")*(List!$B$1:$B$1102&gt;=7))</f>
        <v>2</v>
      </c>
    </row>
    <row r="81" spans="1:3">
      <c r="A81">
        <v>2016</v>
      </c>
      <c r="B81">
        <f>SUMPRODUCT((List!$Q$1:$Q$1102=A81)*(List!$O$1:$O$1102=""))</f>
        <v>1</v>
      </c>
      <c r="C81">
        <f>SUMPRODUCT((List!$Q$1:$Q$1102=$A81)*(List!$O$1:$O$1102="")*(List!$B$1:$B$1102&gt;=7))</f>
        <v>1</v>
      </c>
    </row>
    <row r="82" spans="1:3">
      <c r="A82">
        <v>2017</v>
      </c>
      <c r="B82">
        <f>SUMPRODUCT((List!$Q$1:$Q$1102=A82)*(List!$O$1:$O$1102=""))</f>
        <v>7</v>
      </c>
      <c r="C82">
        <f>SUMPRODUCT((List!$Q$1:$Q$1102=$A82)*(List!$O$1:$O$1102="")*(List!$B$1:$B$1102&gt;=7))</f>
        <v>4</v>
      </c>
    </row>
    <row r="83" spans="1:3">
      <c r="A83">
        <v>2018</v>
      </c>
      <c r="B83">
        <f>SUMPRODUCT((List!$Q$1:$Q$1102=A83)*(List!$O$1:$O$1102=""))</f>
        <v>7</v>
      </c>
      <c r="C83">
        <f>SUMPRODUCT((List!$Q$1:$Q$1102=$A83)*(List!$O$1:$O$1102="")*(List!$B$1:$B$1102&gt;=7))</f>
        <v>1</v>
      </c>
    </row>
    <row r="84" spans="1:3">
      <c r="A84">
        <v>2019</v>
      </c>
      <c r="B84">
        <f>SUMPRODUCT((List!$Q$1:$Q$1102=A84)*(List!$O$1:$O$1102=""))</f>
        <v>8</v>
      </c>
      <c r="C84">
        <f>SUMPRODUCT((List!$Q$1:$Q$1102=$A84)*(List!$O$1:$O$1102="")*(List!$B$1:$B$1102&gt;=7))</f>
        <v>2</v>
      </c>
    </row>
    <row r="85" spans="1:3">
      <c r="A85">
        <v>2020</v>
      </c>
      <c r="B85">
        <f>SUMPRODUCT((List!$Q$1:$Q$1102=A85)*(List!$O$1:$O$1102=""))</f>
        <v>7</v>
      </c>
      <c r="C85">
        <f>SUMPRODUCT((List!$Q$1:$Q$1102=$A85)*(List!$O$1:$O$1102="")*(List!$B$1:$B$1102&gt;=7))</f>
        <v>5</v>
      </c>
    </row>
    <row r="86" spans="1:3">
      <c r="A86">
        <v>2021</v>
      </c>
      <c r="B86">
        <f>SUMPRODUCT((List!$Q$1:$Q$1102=A86)*(List!$O$1:$O$1102=""))</f>
        <v>41</v>
      </c>
      <c r="C86">
        <f>SUMPRODUCT((List!$Q$1:$Q$1102=$A86)*(List!$O$1:$O$1102="")*(List!$B$1:$B$1102&gt;=7))</f>
        <v>26</v>
      </c>
    </row>
    <row r="87" spans="1:3">
      <c r="A87">
        <v>2022</v>
      </c>
      <c r="B87">
        <f>SUMPRODUCT((List!$Q$1:$Q$1102=A87)*(List!$O$1:$O$1102=""))</f>
        <v>23</v>
      </c>
      <c r="C87">
        <f>SUMPRODUCT((List!$Q$1:$Q$1102=$A87)*(List!$O$1:$O$1102="")*(List!$B$1:$B$1102&gt;=7))</f>
        <v>15</v>
      </c>
    </row>
    <row r="88" spans="1:3">
      <c r="A88">
        <v>2023</v>
      </c>
      <c r="B88" cm="1">
        <f t="array" ref="B88">SUMPRODUCT((List!$Q$1:$Q$1102=A88)*(List!$O$1:$O$1102=""))</f>
        <v>18</v>
      </c>
      <c r="C88">
        <f>SUMPRODUCT((List!$Q$1:$Q$1102=$A88)*(List!$O$1:$O$1102="")*(List!$B$1:$B$1102&gt;=7))</f>
        <v>9</v>
      </c>
    </row>
    <row r="89" spans="1:3">
      <c r="A89">
        <v>2024</v>
      </c>
      <c r="B89" cm="1">
        <f t="array" ref="B89">SUMPRODUCT((List!$Q$1:$Q$1102=A89)*(List!$O$1:$O$1102=""))</f>
        <v>23</v>
      </c>
      <c r="C89">
        <f>SUMPRODUCT((List!$Q$1:$Q$1102=$A89)*(List!$O$1:$O$1102="")*(List!$B$1:$B$1102&gt;=7))</f>
        <v>11</v>
      </c>
    </row>
    <row r="90" spans="1:3">
      <c r="A90">
        <v>2025</v>
      </c>
      <c r="B90" cm="1">
        <f t="array" ref="B90">SUMPRODUCT((List!$Q$1:$Q$1102=A90)*(List!$O$1:$O$1102=""))</f>
        <v>8</v>
      </c>
      <c r="C90">
        <f>SUMPRODUCT((List!$Q$1:$Q$1102=$A90)*(List!$O$1:$O$1102="")*(List!$B$1:$B$1102&gt;=7))</f>
        <v>7</v>
      </c>
    </row>
    <row r="91" spans="1:3">
      <c r="A91" s="3" t="s">
        <v>520</v>
      </c>
      <c r="B91">
        <f>SUM(B2:B90)</f>
        <v>338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Readme</vt:lpstr>
      <vt:lpstr>List</vt:lpstr>
      <vt:lpstr>Powerpoint ready table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2025-08-10T13:17:26Z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